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529"/>
  <workbookPr codeName="ThisWorkbook" defaultThemeVersion="124226"/>
  <bookViews>
    <workbookView xWindow="65416" yWindow="65416" windowWidth="29040" windowHeight="15840" tabRatio="778" activeTab="0"/>
  </bookViews>
  <sheets>
    <sheet name="Contract Overview" sheetId="16" r:id="rId1"/>
    <sheet name="Supplier Information" sheetId="12" r:id="rId2"/>
    <sheet name="Items &amp; Pricing" sheetId="19" r:id="rId3"/>
    <sheet name="County Coverage" sheetId="20" r:id="rId4"/>
    <sheet name="Job Aid" sheetId="18" state="hidden" r:id="rId5"/>
    <sheet name="Web Posting Checklist" sheetId="1" state="hidden" r:id="rId6"/>
    <sheet name="Supplier Tab" sheetId="3" state="hidden" r:id="rId7"/>
    <sheet name="Legal Transmittal" sheetId="13" state="hidden" r:id="rId8"/>
  </sheets>
  <definedNames>
    <definedName name="_xlnm._FilterDatabase" localSheetId="1" hidden="1">'Supplier Information'!$A$1:$I$202</definedName>
    <definedName name="Check3" localSheetId="7">#REF!</definedName>
    <definedName name="Check4" localSheetId="7">#REF!</definedName>
    <definedName name="Check6" localSheetId="7">#REF!</definedName>
    <definedName name="Check7" localSheetId="7">#REF!</definedName>
    <definedName name="Dropdown1" localSheetId="5">#REF!</definedName>
    <definedName name="Dropdown2" localSheetId="5">#REF!</definedName>
    <definedName name="Dropdown4" localSheetId="5">#REF!</definedName>
    <definedName name="Dropdown5" localSheetId="5">#REF!</definedName>
    <definedName name="_xlnm.Print_Area" localSheetId="0">'Contract Overview'!$B$2:$E$20</definedName>
    <definedName name="_xlnm.Print_Area" localSheetId="2">'Items &amp; Pricing'!$A$1:$AB$87</definedName>
    <definedName name="_xlnm.Print_Area" localSheetId="4">'Job Aid'!$A$1:$K$58</definedName>
    <definedName name="_xlnm.Print_Area" localSheetId="7">'Legal Transmittal'!$A$1:$G$225</definedName>
    <definedName name="_xlnm.Print_Area" localSheetId="1">'Supplier Information'!$A$1:$I$85</definedName>
    <definedName name="_xlnm.Print_Area" localSheetId="6">'Supplier Tab'!$C$8:$T$209</definedName>
    <definedName name="_xlnm.Print_Area" localSheetId="5">'Web Posting Checklist'!$A$1:$L$50</definedName>
    <definedName name="Text1" localSheetId="5">#REF!</definedName>
    <definedName name="Text2" localSheetId="5">#REF!</definedName>
    <definedName name="Text3" localSheetId="5">#REF!</definedName>
    <definedName name="Text4" localSheetId="5">#REF!</definedName>
    <definedName name="Text43" localSheetId="7">#REF!</definedName>
    <definedName name="Text44" localSheetId="7">#REF!</definedName>
    <definedName name="Text5" localSheetId="5">#REF!</definedName>
    <definedName name="Text6" localSheetId="5">#REF!</definedName>
    <definedName name="Text7" localSheetId="5">#REF!</definedName>
    <definedName name="_xlnm.Print_Titles" localSheetId="1">'Supplier Information'!$1:$1</definedName>
    <definedName name="_xlnm.Print_Titles" localSheetId="3">'County Coverage'!$1:$1</definedName>
    <definedName name="_xlnm.Print_Titles" localSheetId="6">'Supplier Tab'!$8:$8</definedName>
  </definedNames>
  <calcPr calcId="191029"/>
  <extLst/>
</workbook>
</file>

<file path=xl/comments6.xml><?xml version="1.0" encoding="utf-8"?>
<comments xmlns="http://schemas.openxmlformats.org/spreadsheetml/2006/main">
  <authors>
    <author>Knerr, Gregory R</author>
  </authors>
  <commentList>
    <comment ref="B31" authorId="0">
      <text>
        <r>
          <rPr>
            <b/>
            <sz val="9"/>
            <rFont val="Tahoma"/>
            <family val="2"/>
          </rPr>
          <t>If posting multiple documents that fall under the same categrory on this list (contract outputs for more than one supplier on multiple award, multiple PCIDs, etc), use a number and letter combination when naming the files, such as 4a, 4b, etc.</t>
        </r>
      </text>
    </comment>
  </commentList>
</comments>
</file>

<file path=xl/comments8.xml><?xml version="1.0" encoding="utf-8"?>
<comments xmlns="http://schemas.openxmlformats.org/spreadsheetml/2006/main">
  <authors>
    <author>Pickering, Shelbie</author>
  </authors>
  <commentList>
    <comment ref="B25" authorId="0">
      <text>
        <r>
          <rPr>
            <b/>
            <sz val="9"/>
            <rFont val="Tahoma"/>
            <family val="2"/>
          </rPr>
          <t xml:space="preserve">Enter only the Parent # here if it requires being released per instructions above otherwise leave this cell blank.  
</t>
        </r>
      </text>
    </comment>
  </commentList>
</comments>
</file>

<file path=xl/sharedStrings.xml><?xml version="1.0" encoding="utf-8"?>
<sst xmlns="http://schemas.openxmlformats.org/spreadsheetml/2006/main" count="1357" uniqueCount="536">
  <si>
    <t>WEB POSTING CHECKLIST FOR E-MARKETPLACE &amp; TREASURY</t>
  </si>
  <si>
    <t>Posting Approval Status:</t>
  </si>
  <si>
    <t>Reason for Posting:</t>
  </si>
  <si>
    <t>Award Type:</t>
  </si>
  <si>
    <t>Resulting From:</t>
  </si>
  <si>
    <t>Commodity Specialist:</t>
  </si>
  <si>
    <t>Description:</t>
  </si>
  <si>
    <t>Contract Begin Date:</t>
  </si>
  <si>
    <t>Solicitation Number:</t>
  </si>
  <si>
    <t>No. of Awarded Suppliers:</t>
  </si>
  <si>
    <t>Contract End Date:</t>
  </si>
  <si>
    <t>Agency:</t>
  </si>
  <si>
    <t>*Execution Date:</t>
  </si>
  <si>
    <t>P-Card:</t>
  </si>
  <si>
    <t>P-Card Accepted</t>
  </si>
  <si>
    <t>MSCC:</t>
  </si>
  <si>
    <t>Yes</t>
  </si>
  <si>
    <t>Cntrct Amount (Trgt. Val.):</t>
  </si>
  <si>
    <t>*Supplier:</t>
  </si>
  <si>
    <t>Category:</t>
  </si>
  <si>
    <t>*Enter info on Supplier Tab only</t>
  </si>
  <si>
    <t>Key Words:</t>
  </si>
  <si>
    <r>
      <t xml:space="preserve">Green Contract Info:
</t>
    </r>
    <r>
      <rPr>
        <b/>
        <i/>
        <sz val="12"/>
        <rFont val="Arial"/>
        <family val="2"/>
      </rPr>
      <t>(Select Yes for any/all that apply)</t>
    </r>
  </si>
  <si>
    <t>No</t>
  </si>
  <si>
    <t>Biodegradable Products Institute</t>
  </si>
  <si>
    <t>EPEAT</t>
  </si>
  <si>
    <t>Scientific Certification Systems</t>
  </si>
  <si>
    <t>Chlorine-free Products Association</t>
  </si>
  <si>
    <t>Forest Stewardship Council</t>
  </si>
  <si>
    <t>TransFair</t>
  </si>
  <si>
    <t>E-Stewards</t>
  </si>
  <si>
    <t>Green Seal of Approval</t>
  </si>
  <si>
    <t>USDA Organic</t>
  </si>
  <si>
    <t>EcoLogo</t>
  </si>
  <si>
    <t>Green-e</t>
  </si>
  <si>
    <t>USA EPA Certified Smartway</t>
  </si>
  <si>
    <t>EnergyStar Compliant</t>
  </si>
  <si>
    <t>Greenguard</t>
  </si>
  <si>
    <t>USA EPA Certified Smartway Elite</t>
  </si>
  <si>
    <t>EPA Recycled Content</t>
  </si>
  <si>
    <t>NSF International</t>
  </si>
  <si>
    <t>REQUIRED DOCUMENTS FOR POSTING AND REDACTION INFORMATION</t>
  </si>
  <si>
    <t>Sequence in Contract File Document</t>
  </si>
  <si>
    <t>Any Redactions?</t>
  </si>
  <si>
    <t>If Redactions, Provide Description</t>
  </si>
  <si>
    <t>.</t>
  </si>
  <si>
    <t>IFB</t>
  </si>
  <si>
    <t>All Using Agencies (Statewide)</t>
  </si>
  <si>
    <t>Consumables</t>
  </si>
  <si>
    <t>Amy Layman</t>
  </si>
  <si>
    <t>alayman@pa.gov</t>
  </si>
  <si>
    <t>POSTING APPROVAL</t>
  </si>
  <si>
    <t>ITQ</t>
  </si>
  <si>
    <t>N/A</t>
  </si>
  <si>
    <t>Aging</t>
  </si>
  <si>
    <t>Equipment</t>
  </si>
  <si>
    <t>Corey Walters</t>
  </si>
  <si>
    <t>cowalters@pa.gov</t>
  </si>
  <si>
    <t>RFP</t>
  </si>
  <si>
    <t>Agriculture</t>
  </si>
  <si>
    <t>Facilities Maintenance Services</t>
  </si>
  <si>
    <t>Celeste Mazza</t>
  </si>
  <si>
    <t>(717) 346-8112</t>
  </si>
  <si>
    <t>celmazza@pa.gov</t>
  </si>
  <si>
    <t>CM/ACM Signature:</t>
  </si>
  <si>
    <t>Date:</t>
  </si>
  <si>
    <t>Master Agreement</t>
  </si>
  <si>
    <t>Contract</t>
  </si>
  <si>
    <t>Attorney General</t>
  </si>
  <si>
    <t>Health &amp; Human Services</t>
  </si>
  <si>
    <t>James Huffine (Ben)</t>
  </si>
  <si>
    <t>jahuffine@pa.gov</t>
  </si>
  <si>
    <t>Participating Addendum</t>
  </si>
  <si>
    <t>PO</t>
  </si>
  <si>
    <t>Auditor General</t>
  </si>
  <si>
    <t>IT Communication Equipment Services</t>
  </si>
  <si>
    <t>Janis Brown</t>
  </si>
  <si>
    <t>janibrown@pa.gov</t>
  </si>
  <si>
    <t>Legal Signature:</t>
  </si>
  <si>
    <t>Sole Source</t>
  </si>
  <si>
    <t>Banking and Securities</t>
  </si>
  <si>
    <t>MRO</t>
  </si>
  <si>
    <t>John Jones</t>
  </si>
  <si>
    <t>jotjones@pa.gov</t>
  </si>
  <si>
    <t>Budget</t>
  </si>
  <si>
    <t>Print &amp; Support Services</t>
  </si>
  <si>
    <t>Joslyn Thomas</t>
  </si>
  <si>
    <t>joslthomas@pa.gov</t>
  </si>
  <si>
    <t>Capitol Preservation Committee</t>
  </si>
  <si>
    <t>Raw Highway Materials</t>
  </si>
  <si>
    <t>Keith Worley</t>
  </si>
  <si>
    <t>kworley@pa.gov</t>
  </si>
  <si>
    <t>New Contract/PO</t>
  </si>
  <si>
    <t>Center For Juvenile Justice</t>
  </si>
  <si>
    <t>Specialty Services</t>
  </si>
  <si>
    <t>Kelly Warnick</t>
  </si>
  <si>
    <t>kwarnick@pa.gov</t>
  </si>
  <si>
    <t>Amendment</t>
  </si>
  <si>
    <t>Civil Service Commission</t>
  </si>
  <si>
    <t>Supplies</t>
  </si>
  <si>
    <t>Kevin Reichard</t>
  </si>
  <si>
    <t>kreichard@pa.gov</t>
  </si>
  <si>
    <t>Contract Assignment</t>
  </si>
  <si>
    <t>Commonwealth Court</t>
  </si>
  <si>
    <t>Vehicles</t>
  </si>
  <si>
    <t>Kristen Bach</t>
  </si>
  <si>
    <t>(717) 346-4294</t>
  </si>
  <si>
    <t>krbach@pa.gov</t>
  </si>
  <si>
    <t>Supplement/New Suppliers</t>
  </si>
  <si>
    <t>Community &amp; Economic Development</t>
  </si>
  <si>
    <t>Lilly Peek</t>
  </si>
  <si>
    <t>kpeek@pa.gov</t>
  </si>
  <si>
    <t>Conservation &amp; Natural Resources</t>
  </si>
  <si>
    <t>Lisa Vega</t>
  </si>
  <si>
    <t>lvega@pa.gov</t>
  </si>
  <si>
    <t>One</t>
  </si>
  <si>
    <t>Corrections</t>
  </si>
  <si>
    <t>Maurice Kujat</t>
  </si>
  <si>
    <t>mkujat@pa.gov</t>
  </si>
  <si>
    <t>Multiple</t>
  </si>
  <si>
    <t>Council for the Arts</t>
  </si>
  <si>
    <t>Michelle Scott</t>
  </si>
  <si>
    <t>miscott@pa.gov</t>
  </si>
  <si>
    <t>Courts</t>
  </si>
  <si>
    <t>Mike Gress</t>
  </si>
  <si>
    <t>mgress@pa.gov</t>
  </si>
  <si>
    <t>Crime and Delinquency Commission</t>
  </si>
  <si>
    <t>Peggy Trevenen</t>
  </si>
  <si>
    <t>(717) 703-2943</t>
  </si>
  <si>
    <t>petrevenen@pa.gov</t>
  </si>
  <si>
    <t>Drug and Alcohol Programs</t>
  </si>
  <si>
    <t>Raeden Hosler</t>
  </si>
  <si>
    <t>(717) 787-4103</t>
  </si>
  <si>
    <t>rhosler@pa.gov</t>
  </si>
  <si>
    <t>Education</t>
  </si>
  <si>
    <t>Ralph Constance</t>
  </si>
  <si>
    <t>rconstance@pa.gov</t>
  </si>
  <si>
    <t>Emergency Management Agency</t>
  </si>
  <si>
    <t>Ray Jaime</t>
  </si>
  <si>
    <t>rjaime@pa.gov</t>
  </si>
  <si>
    <t>Environmental Hearing Board</t>
  </si>
  <si>
    <t>Shawn Danner</t>
  </si>
  <si>
    <t>shdanner@pa.gov</t>
  </si>
  <si>
    <t>Environmental Protection</t>
  </si>
  <si>
    <t>Shelbie Pickering</t>
  </si>
  <si>
    <t>spickering@pa.gov</t>
  </si>
  <si>
    <t>Fish and Boat Commission</t>
  </si>
  <si>
    <t>Stan Pakoskey</t>
  </si>
  <si>
    <t>spakoskey@pa.gov</t>
  </si>
  <si>
    <t>Game Commission</t>
  </si>
  <si>
    <t>Stephanie Dunn</t>
  </si>
  <si>
    <t>stepdunn@pa.gov</t>
  </si>
  <si>
    <t>Gaming Control Board</t>
  </si>
  <si>
    <t>Jason Collett</t>
  </si>
  <si>
    <t>(717) 346-3273</t>
  </si>
  <si>
    <t>jcollett@pa.gov</t>
  </si>
  <si>
    <t>General Counsel</t>
  </si>
  <si>
    <t>Marie Flickinger</t>
  </si>
  <si>
    <t>(717) 346-2674</t>
  </si>
  <si>
    <t>mariflicki@pa.gov</t>
  </si>
  <si>
    <t>General Services</t>
  </si>
  <si>
    <t>Christian Armermann</t>
  </si>
  <si>
    <t>carmermann@pa.gov</t>
  </si>
  <si>
    <t>Governors Office</t>
  </si>
  <si>
    <t>Governors Office for Management &amp; Productivity</t>
  </si>
  <si>
    <t>Health</t>
  </si>
  <si>
    <t>Historical and Museum Commission</t>
  </si>
  <si>
    <t>House of Representatives</t>
  </si>
  <si>
    <t>Human Relations Commission</t>
  </si>
  <si>
    <t>Human Services</t>
  </si>
  <si>
    <t>Independent Regulatory Review Comimittee</t>
  </si>
  <si>
    <t>Inspector General</t>
  </si>
  <si>
    <t>Insurance</t>
  </si>
  <si>
    <t>Judicial Conduct Board</t>
  </si>
  <si>
    <t>Labor &amp; Industry</t>
  </si>
  <si>
    <t>Legislative Agency of General Assembly</t>
  </si>
  <si>
    <t>Legislative Budget &amp; Finance Committee</t>
  </si>
  <si>
    <t>Legislative Service Agency</t>
  </si>
  <si>
    <t>Liquor Control Board</t>
  </si>
  <si>
    <t>Lt. Governors Office</t>
  </si>
  <si>
    <t>Municipal Police Officer's Education and Training Commission</t>
  </si>
  <si>
    <t>Military and Veterans Affairs</t>
  </si>
  <si>
    <t>Milk Marketing Board</t>
  </si>
  <si>
    <t>Municipal Retirement System</t>
  </si>
  <si>
    <t>PA eHealth Partnership Authority</t>
  </si>
  <si>
    <t>PA Higher Education Assistance Agency</t>
  </si>
  <si>
    <t>PENNVEST</t>
  </si>
  <si>
    <t>Philadelphia Regional Port Authority</t>
  </si>
  <si>
    <t>Probation and Parole</t>
  </si>
  <si>
    <t>Public School Building Authority</t>
  </si>
  <si>
    <t>Public School Empolyees Retirement System</t>
  </si>
  <si>
    <t>Public TV Network</t>
  </si>
  <si>
    <t>Public Utility Commission</t>
  </si>
  <si>
    <t>Revenue</t>
  </si>
  <si>
    <t>Securities Commission</t>
  </si>
  <si>
    <t>Senate</t>
  </si>
  <si>
    <t>State</t>
  </si>
  <si>
    <t>State Employees Retirement System</t>
  </si>
  <si>
    <t>State Ethics Commission</t>
  </si>
  <si>
    <t>State Police</t>
  </si>
  <si>
    <t>State System of Higher Education</t>
  </si>
  <si>
    <t>State Tax Equalization Board</t>
  </si>
  <si>
    <t>Supreme Court</t>
  </si>
  <si>
    <t>Transportation</t>
  </si>
  <si>
    <t>Treasury</t>
  </si>
  <si>
    <t>Turnpike Commission</t>
  </si>
  <si>
    <t>AUTOPOPULATE OPTIONS</t>
  </si>
  <si>
    <t>Need Legal approval for All?</t>
  </si>
  <si>
    <t>Need Legal approval only for contracts starting on or after a certain date?</t>
  </si>
  <si>
    <t>If so, which date?</t>
  </si>
  <si>
    <t>Is approval reason same for all?</t>
  </si>
  <si>
    <t>If yes, what reason?</t>
  </si>
  <si>
    <t>CONTRACT 
NUMBER</t>
  </si>
  <si>
    <t>Legal Contract Approval Needed?</t>
  </si>
  <si>
    <t>Legal Approval Reason</t>
  </si>
  <si>
    <t>Contract Start Date</t>
  </si>
  <si>
    <t>Contract End Date</t>
  </si>
  <si>
    <t>Execution Date (Original)</t>
  </si>
  <si>
    <t>Contract Target Value</t>
  </si>
  <si>
    <t>SUPPLIER NAME</t>
  </si>
  <si>
    <t>SUPPLIER 
NUMBER</t>
  </si>
  <si>
    <t>COSTARS Participant</t>
  </si>
  <si>
    <t>SMALL BUSINESS STATUS</t>
  </si>
  <si>
    <t>SUPPLIER MAILING ADDRESS</t>
  </si>
  <si>
    <t>SUPPLIER
CONTACT NAME</t>
  </si>
  <si>
    <t>SUPPLIER
PHONE #</t>
  </si>
  <si>
    <t>SUPPLIER
FAX #</t>
  </si>
  <si>
    <t>SUPPLIER EMAIL ADDRESS</t>
  </si>
  <si>
    <t>Auto</t>
  </si>
  <si>
    <t>Manual</t>
  </si>
  <si>
    <t>DGS Verified SDB</t>
  </si>
  <si>
    <t>Post New Contract</t>
  </si>
  <si>
    <t>On</t>
  </si>
  <si>
    <t>DGS Self Certified SB</t>
  </si>
  <si>
    <t>Update Existing</t>
  </si>
  <si>
    <t>Off</t>
  </si>
  <si>
    <t>None</t>
  </si>
  <si>
    <t>Target Value Increase</t>
  </si>
  <si>
    <t>Legal Contract Approval/Document Review – Transmittal Sheet</t>
  </si>
  <si>
    <t>DATE:</t>
  </si>
  <si>
    <t>TO:</t>
  </si>
  <si>
    <t>FROM:</t>
  </si>
  <si>
    <t>Legal Contract/PO Review</t>
  </si>
  <si>
    <r>
      <t xml:space="preserve">I am requesting release of a New Contract.  Please list all documents that you are requesting release for in the table below.  </t>
    </r>
    <r>
      <rPr>
        <b/>
        <sz val="10"/>
        <color indexed="10"/>
        <rFont val="Arial"/>
        <family val="2"/>
      </rPr>
      <t xml:space="preserve"> ***If you are requesting release of a parent/child contract, please list all children as well as the parent. </t>
    </r>
  </si>
  <si>
    <r>
      <t xml:space="preserve">I am requesting </t>
    </r>
    <r>
      <rPr>
        <b/>
        <sz val="10"/>
        <rFont val="Arial"/>
        <family val="2"/>
      </rPr>
      <t>rerelease</t>
    </r>
    <r>
      <rPr>
        <sz val="10"/>
        <rFont val="Arial"/>
        <family val="2"/>
      </rPr>
      <t xml:space="preserve"> of this contract/po (If checking this option, please explain reason for rerelease in the space provided.)   </t>
    </r>
  </si>
  <si>
    <t xml:space="preserve">Does the Contract/Purchase Order require review by: </t>
  </si>
  <si>
    <t xml:space="preserve">Using Agency: </t>
  </si>
  <si>
    <t>Contract/PO Number</t>
  </si>
  <si>
    <t>Supplier Name</t>
  </si>
  <si>
    <t>Amount of Contract/Target Value</t>
  </si>
  <si>
    <t>Reason For Release</t>
  </si>
  <si>
    <t>CRP Not Attached (Supplier is a Non USA company)</t>
  </si>
  <si>
    <t>EIN Number (Must Provide for OAG Review Only)</t>
  </si>
  <si>
    <t>Parent #</t>
  </si>
  <si>
    <t>CONTRACT DESCRIPTION/HIGHLIGHTS</t>
  </si>
  <si>
    <t>CONTRACT INFORMATION</t>
  </si>
  <si>
    <t>Contract Title</t>
  </si>
  <si>
    <t>Contract Number</t>
  </si>
  <si>
    <t>Solicitation Number</t>
  </si>
  <si>
    <t>Original Validity Period</t>
  </si>
  <si>
    <t>Current Validity End Date
&amp; Renewals Remaining</t>
  </si>
  <si>
    <t>Total Number of Contracts</t>
  </si>
  <si>
    <t>Contract Change Revision Date</t>
  </si>
  <si>
    <t>n/a</t>
  </si>
  <si>
    <t>Point of Contact</t>
  </si>
  <si>
    <t>Contact Phone Number</t>
  </si>
  <si>
    <t>Contact Email Address</t>
  </si>
  <si>
    <t>PROCESS TO ORDER</t>
  </si>
  <si>
    <t>Product Type</t>
  </si>
  <si>
    <t>Contract Ordering Process</t>
  </si>
  <si>
    <t>End User Procedures:</t>
  </si>
  <si>
    <t>End-User Procedures</t>
  </si>
  <si>
    <t>P-Card Acceptance Status</t>
  </si>
  <si>
    <t>Supplier  Number</t>
  </si>
  <si>
    <t>Small Business Status</t>
  </si>
  <si>
    <t>Supplier Mailing Address</t>
  </si>
  <si>
    <t xml:space="preserve">Contact Person </t>
  </si>
  <si>
    <t>Contact Telephone Number</t>
  </si>
  <si>
    <t>Contact Fax Number</t>
  </si>
  <si>
    <t xml:space="preserve">Contact Email Address </t>
  </si>
  <si>
    <t>NO</t>
  </si>
  <si>
    <t>2023 Water Treatment Chemicals</t>
  </si>
  <si>
    <t>Water Treatment Chemicals</t>
  </si>
  <si>
    <t>Barber's Chemicals Inc.</t>
  </si>
  <si>
    <t>Buckman's Inc.</t>
  </si>
  <si>
    <t>Chemstream Inc.</t>
  </si>
  <si>
    <t>Coyne Chemical</t>
  </si>
  <si>
    <t>General Products and Supply</t>
  </si>
  <si>
    <t>Graymont PA Inc.</t>
  </si>
  <si>
    <t>Glen Castle Entr dba MTEK</t>
  </si>
  <si>
    <t>Neo-Solutions  Inc.</t>
  </si>
  <si>
    <t>Polydyne Inc.</t>
  </si>
  <si>
    <t>Shannon Chemical Corp.</t>
  </si>
  <si>
    <t>Suffolk Sales and Service</t>
  </si>
  <si>
    <t>W.K. Merriman Inc.</t>
  </si>
  <si>
    <t>P.O. Box 135
Sharpsville, PA 16150-0135</t>
  </si>
  <si>
    <t>lisa@barbchem.com</t>
  </si>
  <si>
    <t>Lisa Flowers</t>
  </si>
  <si>
    <t>105 Airport Road
Pottstown, PA 19464-3438</t>
  </si>
  <si>
    <t>mattm@buckmansinc.com</t>
  </si>
  <si>
    <t>Matt Mutter</t>
  </si>
  <si>
    <t>511 Railroad Ave.
Homer City, PA 15748-1422</t>
  </si>
  <si>
    <t>Ron Biem</t>
  </si>
  <si>
    <t>ron.biem@chemstream.com</t>
  </si>
  <si>
    <t>3015 State Road
Croydon, PA 19021-6997</t>
  </si>
  <si>
    <t>Carolyn Mair-Basiura</t>
  </si>
  <si>
    <t>cmair-basiura@coynechemical.com</t>
  </si>
  <si>
    <t>101 Technology Lane
Export, PA 15632-8903</t>
  </si>
  <si>
    <t>Alicia Shenberger</t>
  </si>
  <si>
    <t>ashenberger@generalproductsdirect.com</t>
  </si>
  <si>
    <t>375 Graymont Road
Bellefonte, PA 16823-6869</t>
  </si>
  <si>
    <t>Liz Catalano</t>
  </si>
  <si>
    <t>lcatalano@graymont.com</t>
  </si>
  <si>
    <t>337 W Chocolate Ave., Rear 2
Hershey, PA 17033-1673</t>
  </si>
  <si>
    <t>mtekincusa@gmail.com</t>
  </si>
  <si>
    <t>P.O. Box 26
Beaver, PA 15009-0026</t>
  </si>
  <si>
    <t>Craig Iman</t>
  </si>
  <si>
    <t>ciman@neosolutionsinc.com</t>
  </si>
  <si>
    <t>1 Chemical Plant Rd.
Riceboro, GA 31323</t>
  </si>
  <si>
    <t>Randal Vickery</t>
  </si>
  <si>
    <t>randalv@polydyneinc.com</t>
  </si>
  <si>
    <t>602 Jeffers Circle, Suite 116
Exton, PA 19341-2539</t>
  </si>
  <si>
    <t>Kim D'Ambrosio</t>
  </si>
  <si>
    <t>shanchem@shannonchem.com</t>
  </si>
  <si>
    <t>1881 Governors Pointe Drive
Suffolk, VA 23436-1143</t>
  </si>
  <si>
    <t>Jessica Moran Quearry</t>
  </si>
  <si>
    <t>quearryj@suffolksales.com</t>
  </si>
  <si>
    <t>7038 Front River Rd.
Pittsburgh, PA 15225-7024</t>
  </si>
  <si>
    <t>Wendy Chevalier</t>
  </si>
  <si>
    <t>w.chevalier@wkmerriman.com</t>
  </si>
  <si>
    <t>12/31/2024 - 3 renewals remaining</t>
  </si>
  <si>
    <t>Material</t>
  </si>
  <si>
    <r>
      <t xml:space="preserve">Commonwealth agencies may search the Items &amp; Pricing tab below for chemicals, pricing and minimum delivery requirements. Check the County Coverage by Supplier tab below to see if delivery is available where required.  
To insure accuracy, agencies should request a quote from the applicable Supplier and attach it to their PO. Minimum order quantities may apply, see the Items &amp; Pricing tab(s) below, suppliers offering discounts when ordering in excess of the minimum delivery requirement are noted in </t>
    </r>
    <r>
      <rPr>
        <sz val="12"/>
        <color rgb="FFFF0000"/>
        <rFont val="Arial"/>
        <family val="2"/>
      </rPr>
      <t>red</t>
    </r>
    <r>
      <rPr>
        <sz val="12"/>
        <color indexed="8"/>
        <rFont val="Arial"/>
        <family val="2"/>
      </rPr>
      <t xml:space="preserve"> at the top of the Items &amp; Pricing spreadsheet - check with the supplier for discounts and obtain a quote.
Sometimes deliveries for bulk (typically liquid) chemicals may cause overages. In this situation, when an agency creates a PO, line items should allow for an overage.
If an agency requires a chemical not listed on the Items &amp; Pricing tab or that may not be available for delivery to a required county or is not in the delivery amount (quantity) required, it may be considered a non-contract item, then agenices should follow the Procurement Handbook to obtain them. If you have questions, please reach out to the Commodity Specialist.</t>
    </r>
  </si>
  <si>
    <t xml:space="preserve">
This statewide, multiple-award contract is for materials only for various water treatment chemicals which may include HVAC, potable drinking water, wastewater treatment, swimming pool chemicals and mine water treatment to be used in instances where agencies apply the chemicals.  
This contract does not include speciality chemicals or services.  Please refer to the water treatment services contract (Parent # 4400011527) if service is required when using chemicals.  
DGS has identified this Contract as one which will be made available for COSTARS members’ participation. Those suppliers having agreed to sell to registered COSTARS members are designated on the “Search Contracts” page of PA eMarketplace. “Yes” within the COSTARS column means the supplier has agreed to sell to COSTARS members.  “No” within the COSTARS column means the contract for a specific supplier is not available to COSTARS members.
</t>
  </si>
  <si>
    <t>MSCC/Line Item</t>
  </si>
  <si>
    <t>01/01/2023 to 12/31/2024</t>
  </si>
  <si>
    <t>EA</t>
  </si>
  <si>
    <t>Clock Based Chemical Feed System</t>
  </si>
  <si>
    <t>Container Deposit: Other Size</t>
  </si>
  <si>
    <t>Container Deposit:   5 Gallon Container</t>
  </si>
  <si>
    <t>Container Deposit: 15 Gallon Container</t>
  </si>
  <si>
    <t>Container Deposit: 30 Gallon Carboy</t>
  </si>
  <si>
    <t>DRUM</t>
  </si>
  <si>
    <t>Container Deposit: 55 Gallon Drum</t>
  </si>
  <si>
    <t>Container Deposit: 330 Gallon Bulk</t>
  </si>
  <si>
    <t xml:space="preserve">Bacterial Grease Trap &amp; Incterceptor -
Container Size: </t>
  </si>
  <si>
    <t>CS</t>
  </si>
  <si>
    <t>Bacterial Grease Trap &amp; Incterceptor - 12 Quart Bottles (Case)</t>
  </si>
  <si>
    <t>Bacterial Grease Trap &amp; Incterceptor -   5 Gallon Container</t>
  </si>
  <si>
    <t>Bacterial Grease Trap &amp; Incterceptor - 15 Gallon Drum</t>
  </si>
  <si>
    <t>Bacterial Grease Trap &amp; Incterceptor - 30 Gallon Drum</t>
  </si>
  <si>
    <t>Bacterial Grease Trap &amp; Incterceptor - 35 Gallon Drum</t>
  </si>
  <si>
    <t>Bacterial Grease Trap &amp; Incterceptor - 55 Gallon Drum</t>
  </si>
  <si>
    <t>Bacterial Grease Trap &amp; Incterceptor - 275 Gallon (Tote)</t>
  </si>
  <si>
    <t>Bacterial Drain Maintainer - 12 Quart Bottles (Case)</t>
  </si>
  <si>
    <t>Bacterial Drain Maintainer -   5 Gallon Containers</t>
  </si>
  <si>
    <t>Bacterial Drain Maintainer - 15 Gallon Drum</t>
  </si>
  <si>
    <t>Bacterial Drain Maintainer - 30 Gallon Drum</t>
  </si>
  <si>
    <t>Bacterial Drain Maintainer - 35 Gallon Drum</t>
  </si>
  <si>
    <t>Bacterial Drain Maintainer - 55 Gallon Drum</t>
  </si>
  <si>
    <t>Bacterial Drain Maintainer - 275 Gallon Tote</t>
  </si>
  <si>
    <t>LB</t>
  </si>
  <si>
    <t>Ferri+Plus 1000 Series</t>
  </si>
  <si>
    <t>Anionic Polyacrylamide Flocculate - 55 lb. bag</t>
  </si>
  <si>
    <t>GAL</t>
  </si>
  <si>
    <r>
      <t xml:space="preserve">Anionic Polyacrylamide Flocculate (liquid form)  - 2,300 lb. tote
</t>
    </r>
    <r>
      <rPr>
        <sz val="12"/>
        <color rgb="FFFF0000"/>
        <rFont val="Calibri"/>
        <family val="2"/>
        <scheme val="minor"/>
      </rPr>
      <t xml:space="preserve">Tote =  275 gal. </t>
    </r>
  </si>
  <si>
    <t>Anionic Polyacrylamide Flocculate (dry granular) -1,650 lb. Sack</t>
  </si>
  <si>
    <r>
      <t xml:space="preserve">Cationic Emulsion Polymer Flocculate
Container Size: </t>
    </r>
    <r>
      <rPr>
        <sz val="12"/>
        <color rgb="FFFF0000"/>
        <rFont val="Calibri"/>
        <family val="2"/>
        <scheme val="minor"/>
      </rPr>
      <t>Chemstream 55 gal; Coyne 55 gal; Ploydyne 55 gal.</t>
    </r>
    <r>
      <rPr>
        <sz val="12"/>
        <color theme="1"/>
        <rFont val="Calibri"/>
        <family val="2"/>
        <scheme val="minor"/>
      </rPr>
      <t xml:space="preserve">
</t>
    </r>
  </si>
  <si>
    <r>
      <t>Cationic Emulsion Polymer Flocculate
Container Size:</t>
    </r>
    <r>
      <rPr>
        <sz val="12"/>
        <color rgb="FFFF0000"/>
        <rFont val="Calibri"/>
        <family val="2"/>
        <scheme val="minor"/>
      </rPr>
      <t xml:space="preserve"> Polydyne 2300 lb. Tote; Coyne 55 gal. </t>
    </r>
  </si>
  <si>
    <t>Cationic Emulsion Polymer Flocculate</t>
  </si>
  <si>
    <t xml:space="preserve">Fat, Oil &amp; Grease (FOG) Control - Block
Block Size:  (4) 5 lb.
</t>
  </si>
  <si>
    <t xml:space="preserve">Fat, Oil &amp; Grease (FOG) Control - Block
Block Size: (8) 5 lb. 
</t>
  </si>
  <si>
    <r>
      <t xml:space="preserve">Wastewater Odor Neutralizer  
Container Size: </t>
    </r>
    <r>
      <rPr>
        <sz val="12"/>
        <color rgb="FFFF0000"/>
        <rFont val="Calibri"/>
        <family val="2"/>
        <scheme val="minor"/>
      </rPr>
      <t>General Products 16x4oz.;</t>
    </r>
  </si>
  <si>
    <t xml:space="preserve">Wastewater Odor Neutralizer
Container Size: 35 lb. Perf. Pack
</t>
  </si>
  <si>
    <t xml:space="preserve">Wastewater Odor Neutralizer
Container Size: 5 lb./4 per Case
</t>
  </si>
  <si>
    <t>Wastewater Treatment Compound Bio-Augmentation
Container Size:</t>
  </si>
  <si>
    <t>Wastewater Treatment Compound Bio-Augmentation
Container Size: 25 lb.</t>
  </si>
  <si>
    <t>Wastewater Treatment Compound Micronutrient Bacterial Booster Container Size:</t>
  </si>
  <si>
    <t>Wastewater Treatment Compound Micronutrient Bacterial Booster Container Size:  25 lb. Pail</t>
  </si>
  <si>
    <t xml:space="preserve">Ferric Chloride Solution - Bulk
</t>
  </si>
  <si>
    <r>
      <t xml:space="preserve">Wastewater Nutrient Additive 
Container Size: </t>
    </r>
    <r>
      <rPr>
        <sz val="12"/>
        <color rgb="FFFF0000"/>
        <rFont val="Calibri"/>
        <family val="2"/>
        <scheme val="minor"/>
      </rPr>
      <t>Chemstream  275 gal.; Coyne 55 gal drum</t>
    </r>
    <r>
      <rPr>
        <sz val="12"/>
        <color theme="1"/>
        <rFont val="Calibri"/>
        <family val="2"/>
        <scheme val="minor"/>
      </rPr>
      <t xml:space="preserve">
</t>
    </r>
  </si>
  <si>
    <t>1000
*see Tiered
Pricing</t>
  </si>
  <si>
    <r>
      <t xml:space="preserve">Wastewater Nutrient Additive - Bulk
</t>
    </r>
    <r>
      <rPr>
        <sz val="12"/>
        <color rgb="FFFF0000"/>
        <rFont val="Calibri"/>
        <family val="2"/>
        <scheme val="minor"/>
      </rPr>
      <t>Sufolk $5.75/1000gal; $5.50/1500gal; $5.25/2000gal; $5.00/2500gal; $4.75/3000gal; $4.50/3500gal; $4.25/4000 gal.</t>
    </r>
    <r>
      <rPr>
        <sz val="12"/>
        <color theme="1"/>
        <rFont val="Calibri"/>
        <family val="2"/>
        <scheme val="minor"/>
      </rPr>
      <t xml:space="preserve">
</t>
    </r>
  </si>
  <si>
    <r>
      <t xml:space="preserve">Potassium Hydroxide - Size
</t>
    </r>
    <r>
      <rPr>
        <sz val="12"/>
        <color rgb="FFFF0000"/>
        <rFont val="Calibri"/>
        <family val="2"/>
        <scheme val="minor"/>
      </rPr>
      <t>Barber's 3325 lb.,275 gallons; Chemstream 3648 lb tote;  General Products- Dozen Quart bottles.</t>
    </r>
  </si>
  <si>
    <t xml:space="preserve">Magnesium Hydroxide - 55 Gallon Drum
</t>
  </si>
  <si>
    <t xml:space="preserve">Magnesium Hydroxide - 2,800 lb. Tote
</t>
  </si>
  <si>
    <t>FTL (min 4,500 gallons) = $395/dry ton, LTL (min 3,800 gallons = $676/dry ton</t>
  </si>
  <si>
    <t>FTL (Min. 4,500 gals) LTL (Min. 3,800 gals)</t>
  </si>
  <si>
    <t>TON</t>
  </si>
  <si>
    <r>
      <t xml:space="preserve">Hydrated Lime, Slurry  - Type 3 - Bulk
</t>
    </r>
    <r>
      <rPr>
        <sz val="12"/>
        <color rgb="FFFF0000"/>
        <rFont val="Calibri"/>
        <family val="2"/>
        <scheme val="minor"/>
      </rPr>
      <t>FTL= Full Truck Load;  LTL = Less than Truck Load</t>
    </r>
  </si>
  <si>
    <t xml:space="preserve">Hydrated Lime, Powdered - Type 2 - 50 lb. Bag
</t>
  </si>
  <si>
    <t>22 Ton</t>
  </si>
  <si>
    <t xml:space="preserve">Hydrated Lime, Powdered - Type 2 - Bulk
</t>
  </si>
  <si>
    <t xml:space="preserve">Pebble Quick Lime - Type 1 - 80 lb. Bag
</t>
  </si>
  <si>
    <t xml:space="preserve">Pebble Quick Lime - Type 1 - Bulk - Ton
</t>
  </si>
  <si>
    <t xml:space="preserve">Pebble Quick Lime - Type 1 - Bulk
</t>
  </si>
  <si>
    <t xml:space="preserve">Sodium Bisulphite- 55 gal Drum
</t>
  </si>
  <si>
    <r>
      <t xml:space="preserve">Sodium Sulfite - Tablets
</t>
    </r>
    <r>
      <rPr>
        <sz val="12"/>
        <color rgb="FFFF0000"/>
        <rFont val="Calibri"/>
        <family val="2"/>
        <scheme val="minor"/>
      </rPr>
      <t>Barber's D Chlor 45 lb pail;  Coyne per pail</t>
    </r>
  </si>
  <si>
    <t xml:space="preserve">Sodium Sulfite - 50 lb. Bag
</t>
  </si>
  <si>
    <t xml:space="preserve">Sodium Hydroxide (Caustic Soda) 50% - 300 Gal. Tote - Type 3
</t>
  </si>
  <si>
    <t xml:space="preserve">Sodium Hydroxide (Caustic Soda) 50% - Bulk- Type 3
</t>
  </si>
  <si>
    <t xml:space="preserve">Sodium Hydroxide (Caustic Soda) 50% - 55 gal Drum - Type 3
</t>
  </si>
  <si>
    <t xml:space="preserve">Sodium Hydroxide (Caustic Soda) 25% - Bulk - Type 2
</t>
  </si>
  <si>
    <t xml:space="preserve">Sodium Hydroxide (Caustic Soda) 25% - 55 gal Drum - Type 2
</t>
  </si>
  <si>
    <t>Sodium Hydroxide (Caustic Soda) - 50 lb. Bag - Type 1</t>
  </si>
  <si>
    <t>Sodium Bicarbonate - 50 lb. Bag</t>
  </si>
  <si>
    <r>
      <t xml:space="preserve">Calcium Hypochlorite, Container size:
 </t>
    </r>
    <r>
      <rPr>
        <sz val="12"/>
        <color rgb="FFFF0000"/>
        <rFont val="Calibri"/>
        <family val="2"/>
        <scheme val="minor"/>
      </rPr>
      <t>Barber's 100 lb; Coyne 60 lb. pail</t>
    </r>
  </si>
  <si>
    <t>23A</t>
  </si>
  <si>
    <t>Calcium Hypochlorite, Container size: 45 lb.</t>
  </si>
  <si>
    <t>Calcium Hypochlorite - 100 lb. container, tablets</t>
  </si>
  <si>
    <t>Calcium Hypochlorite -   45 lb. bucket, tablets</t>
  </si>
  <si>
    <t>Calcium Hypochlorite - 100 lb. container, granular</t>
  </si>
  <si>
    <t>Calcium Hypochlorite -   25 lb. pail, granular</t>
  </si>
  <si>
    <t xml:space="preserve">Sodium Hypochlorite 12.5% Liquid -   5 Gallon Container
</t>
  </si>
  <si>
    <t xml:space="preserve">Sodium Hypochlorite 12.5% Liquid - 15 Gallon Container
</t>
  </si>
  <si>
    <t xml:space="preserve">Sodium Hypochlorite 12.5% Liquid - 30 Gallon Carboy
</t>
  </si>
  <si>
    <t xml:space="preserve">Sodium Hypochlorite 12.5% Liquid - 55 Gallon Drum
</t>
  </si>
  <si>
    <t xml:space="preserve">Sodium Hypochlorite 12.5% Liquid - Bulk
</t>
  </si>
  <si>
    <t>5 Drums</t>
  </si>
  <si>
    <t xml:space="preserve">Sodium Hexametaphosphate - Liquid - Drum Size:  30 gallon
</t>
  </si>
  <si>
    <t>1 pallet</t>
  </si>
  <si>
    <t xml:space="preserve">Sodium Hexametaphosphate - 50 lb. Bag
</t>
  </si>
  <si>
    <t>Sodium Chloride - 2 lb. Blocks- 12 per case</t>
  </si>
  <si>
    <t>Sodium Chloride - 5 lb. Blocks- 4 per case</t>
  </si>
  <si>
    <t>Sodium Chloride - 10 lb. Blocks- 2 per case</t>
  </si>
  <si>
    <t xml:space="preserve">Soda Ash Briquettes - 50 lb. Bag
</t>
  </si>
  <si>
    <t xml:space="preserve">Sodium Carbonate - 100 lb. Bag
</t>
  </si>
  <si>
    <t xml:space="preserve">Sodium Carbonate - 50 lb. Bag
</t>
  </si>
  <si>
    <t>50% Hydrogen Peroxide, Technical Grade</t>
  </si>
  <si>
    <t xml:space="preserve">Aluminum Sulfate - Liquid- Bulk
</t>
  </si>
  <si>
    <t xml:space="preserve">Aluminum Sulfate - 50 lb. Bag
</t>
  </si>
  <si>
    <t xml:space="preserve">Aluminum Chloride Hydroxide Sulfate - Bulk
</t>
  </si>
  <si>
    <t>Price 
Per UOM</t>
  </si>
  <si>
    <t>Min.
Order</t>
  </si>
  <si>
    <t>PCID</t>
  </si>
  <si>
    <t>Description of Items</t>
  </si>
  <si>
    <t>Item No.</t>
  </si>
  <si>
    <t>Discounts may be available when ordering in excess of the minimum</t>
  </si>
  <si>
    <t xml:space="preserve">Prices Effective 
January 1, 2023 - December 31, 2024
</t>
  </si>
  <si>
    <t>WK Merriman
4400027231</t>
  </si>
  <si>
    <t>Suffolk
4400027230</t>
  </si>
  <si>
    <t>Shannon Chemicals
4400027229</t>
  </si>
  <si>
    <t>Polydyne
4400027228</t>
  </si>
  <si>
    <t>Neo-Solutions
4400027227</t>
  </si>
  <si>
    <t>MTEK
4400027226</t>
  </si>
  <si>
    <t>Graymont
4400027174</t>
  </si>
  <si>
    <t>George S Coyne
4400027172</t>
  </si>
  <si>
    <t>General 
Products and Supply
4400027173</t>
  </si>
  <si>
    <t>Chemstream
4400027171</t>
  </si>
  <si>
    <t>Barbers Chemicals
4400027169</t>
  </si>
  <si>
    <t>Buckmans
4400027170</t>
  </si>
  <si>
    <t>X</t>
  </si>
  <si>
    <t xml:space="preserve">York County </t>
  </si>
  <si>
    <t xml:space="preserve">Wyoming County </t>
  </si>
  <si>
    <t xml:space="preserve">Westmoreland County </t>
  </si>
  <si>
    <t xml:space="preserve">Wayne County </t>
  </si>
  <si>
    <t xml:space="preserve">Washington County </t>
  </si>
  <si>
    <t xml:space="preserve">Warren County </t>
  </si>
  <si>
    <t xml:space="preserve">Venango County </t>
  </si>
  <si>
    <t xml:space="preserve">Union County </t>
  </si>
  <si>
    <t xml:space="preserve">Tioga County </t>
  </si>
  <si>
    <t xml:space="preserve">Susquehanna County </t>
  </si>
  <si>
    <t xml:space="preserve">Sullivan County </t>
  </si>
  <si>
    <t xml:space="preserve">Somerset County </t>
  </si>
  <si>
    <t xml:space="preserve">Snyder County </t>
  </si>
  <si>
    <t xml:space="preserve">Schuylkill County </t>
  </si>
  <si>
    <t xml:space="preserve">Potter County </t>
  </si>
  <si>
    <t xml:space="preserve">Pike County </t>
  </si>
  <si>
    <t xml:space="preserve">Philadelphia County </t>
  </si>
  <si>
    <t xml:space="preserve">Perry County </t>
  </si>
  <si>
    <t xml:space="preserve">Northumberland County </t>
  </si>
  <si>
    <t xml:space="preserve">Northampton County </t>
  </si>
  <si>
    <t xml:space="preserve">Montour County </t>
  </si>
  <si>
    <t xml:space="preserve">Montgomery County </t>
  </si>
  <si>
    <t xml:space="preserve">Monroe County </t>
  </si>
  <si>
    <t xml:space="preserve">Mifflin County </t>
  </si>
  <si>
    <t xml:space="preserve">Mercer County </t>
  </si>
  <si>
    <t xml:space="preserve">McKean County </t>
  </si>
  <si>
    <t xml:space="preserve">Lycoming County </t>
  </si>
  <si>
    <t xml:space="preserve">Luzerne County </t>
  </si>
  <si>
    <t xml:space="preserve">Lehigh County </t>
  </si>
  <si>
    <t xml:space="preserve">Lebanon County </t>
  </si>
  <si>
    <t xml:space="preserve">Lawrence County </t>
  </si>
  <si>
    <t xml:space="preserve">Lancaster County </t>
  </si>
  <si>
    <t xml:space="preserve">Lackawanna County </t>
  </si>
  <si>
    <t xml:space="preserve">Juniata County </t>
  </si>
  <si>
    <t xml:space="preserve">Jefferson County </t>
  </si>
  <si>
    <t xml:space="preserve">Indiana County </t>
  </si>
  <si>
    <t>Huntingdon County</t>
  </si>
  <si>
    <t xml:space="preserve">Greene County </t>
  </si>
  <si>
    <t xml:space="preserve">Fulton County </t>
  </si>
  <si>
    <t xml:space="preserve">Franklin County </t>
  </si>
  <si>
    <t xml:space="preserve">Forest County </t>
  </si>
  <si>
    <t xml:space="preserve">Fayette County </t>
  </si>
  <si>
    <t xml:space="preserve">Erie County </t>
  </si>
  <si>
    <t xml:space="preserve">Elk County </t>
  </si>
  <si>
    <t xml:space="preserve">Delaware County </t>
  </si>
  <si>
    <t xml:space="preserve">Dauphin County </t>
  </si>
  <si>
    <t>Cumberland County</t>
  </si>
  <si>
    <t xml:space="preserve">Crawford County </t>
  </si>
  <si>
    <t xml:space="preserve">Columbia County </t>
  </si>
  <si>
    <t xml:space="preserve">Clinton County </t>
  </si>
  <si>
    <t xml:space="preserve">Clearfield County </t>
  </si>
  <si>
    <t xml:space="preserve">Clarion County </t>
  </si>
  <si>
    <t xml:space="preserve">Chester County </t>
  </si>
  <si>
    <t xml:space="preserve">Centre County </t>
  </si>
  <si>
    <t xml:space="preserve">Carbon County </t>
  </si>
  <si>
    <t xml:space="preserve">Cameron County </t>
  </si>
  <si>
    <t xml:space="preserve">Cambria County </t>
  </si>
  <si>
    <t xml:space="preserve">Butler County </t>
  </si>
  <si>
    <t>Bucks County</t>
  </si>
  <si>
    <t xml:space="preserve">Bradford County </t>
  </si>
  <si>
    <t xml:space="preserve">Blair County </t>
  </si>
  <si>
    <t xml:space="preserve">Berks County </t>
  </si>
  <si>
    <t xml:space="preserve">Bedford County </t>
  </si>
  <si>
    <t xml:space="preserve">Beaver County </t>
  </si>
  <si>
    <t xml:space="preserve">Armstrong County </t>
  </si>
  <si>
    <t xml:space="preserve">Allegheny County </t>
  </si>
  <si>
    <t xml:space="preserve">Adams County </t>
  </si>
  <si>
    <t>ALL COUNTIES</t>
  </si>
  <si>
    <t>WK Merriman 4400027231</t>
  </si>
  <si>
    <t>Suffolk 4400027230</t>
  </si>
  <si>
    <t>Shannon Chemicals 4400027229</t>
  </si>
  <si>
    <t>Polydyne Inc 4400027228</t>
  </si>
  <si>
    <t>NEO-Solutions 4400027227</t>
  </si>
  <si>
    <t>MTEK 4400027226</t>
  </si>
  <si>
    <t>Graymont PA 4400027174</t>
  </si>
  <si>
    <t>George S. Coyne 4400027172</t>
  </si>
  <si>
    <t>Chemstream Inc  4400027171</t>
  </si>
  <si>
    <t>Buckman's 4400027170</t>
  </si>
  <si>
    <t>Barbers Chemicals 4400027169</t>
  </si>
  <si>
    <t>Pennslyvania 
County</t>
  </si>
  <si>
    <t>Doug Snyder</t>
  </si>
  <si>
    <t>General Products and Supply 4400027173</t>
  </si>
  <si>
    <t>Samantha Toth</t>
  </si>
  <si>
    <t>samtoth@pa.gov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</si>
</sst>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8" formatCode="&quot;$&quot;#,##0.00_);[Red]\(&quot;$&quot;#,##0.00\)"/>
    <numFmt numFmtId="164" formatCode="[$-409]mmmm\ d\,\ yyyy;@"/>
    <numFmt numFmtId="165" formatCode="[&lt;=9999999]###\-####;\(###\)\ ###\-####"/>
    <numFmt numFmtId="166" formatCode="000000"/>
    <numFmt numFmtId="167" formatCode="000\-000\-0000"/>
    <numFmt numFmtId="168" formatCode="&quot;$&quot;#,##0.00"/>
    <numFmt numFmtId="169" formatCode="&quot;$&quot;#,##0"/>
    <numFmt numFmtId="170" formatCode="&quot;$&quot;#,##0.000"/>
  </numFmts>
  <fonts count="55">
    <font>
      <sz val="10"/>
      <name val="Arial"/>
      <family val="2"/>
    </font>
    <font>
      <sz val="11"/>
      <color theme="1"/>
      <name val="Calibri"/>
      <family val="2"/>
      <scheme val="minor"/>
    </font>
    <font>
      <b/>
      <sz val="10"/>
      <name val="Arial"/>
      <family val="2"/>
    </font>
    <font>
      <sz val="8"/>
      <name val="Arial"/>
      <family val="2"/>
    </font>
    <font>
      <i/>
      <sz val="10"/>
      <name val="Arial"/>
      <family val="2"/>
    </font>
    <font>
      <u val="single"/>
      <sz val="10"/>
      <color indexed="12"/>
      <name val="Arial"/>
      <family val="2"/>
    </font>
    <font>
      <b/>
      <sz val="12"/>
      <name val="Arial"/>
      <family val="2"/>
    </font>
    <font>
      <b/>
      <u val="single"/>
      <sz val="10"/>
      <name val="Arial"/>
      <family val="2"/>
    </font>
    <font>
      <b/>
      <sz val="10"/>
      <color indexed="10"/>
      <name val="Arial"/>
      <family val="2"/>
    </font>
    <font>
      <sz val="10"/>
      <color indexed="62"/>
      <name val="Arial"/>
      <family val="2"/>
    </font>
    <font>
      <sz val="12"/>
      <color indexed="8"/>
      <name val="Arial"/>
      <family val="2"/>
    </font>
    <font>
      <b/>
      <sz val="9"/>
      <name val="Tahoma"/>
      <family val="2"/>
    </font>
    <font>
      <sz val="9"/>
      <name val="Arial"/>
      <family val="2"/>
    </font>
    <font>
      <b/>
      <sz val="9"/>
      <name val="Arial"/>
      <family val="2"/>
    </font>
    <font>
      <sz val="11"/>
      <name val="Calibri"/>
      <family val="2"/>
    </font>
    <font>
      <u val="single"/>
      <sz val="11"/>
      <color theme="10"/>
      <name val="Calibri"/>
      <family val="2"/>
    </font>
    <font>
      <sz val="12"/>
      <color theme="1"/>
      <name val="Arial"/>
      <family val="2"/>
    </font>
    <font>
      <sz val="10"/>
      <color rgb="FFFF0000"/>
      <name val="Arial"/>
      <family val="2"/>
    </font>
    <font>
      <b/>
      <sz val="18"/>
      <color theme="1"/>
      <name val="Arial"/>
      <family val="2"/>
    </font>
    <font>
      <b/>
      <sz val="12"/>
      <color theme="1"/>
      <name val="Arial"/>
      <family val="2"/>
    </font>
    <font>
      <b/>
      <sz val="14"/>
      <color theme="1"/>
      <name val="Arial"/>
      <family val="2"/>
    </font>
    <font>
      <sz val="11"/>
      <color theme="1"/>
      <name val="Arial"/>
      <family val="2"/>
    </font>
    <font>
      <sz val="10"/>
      <color theme="0"/>
      <name val="Arial"/>
      <family val="2"/>
    </font>
    <font>
      <sz val="14"/>
      <color theme="1"/>
      <name val="Arial"/>
      <family val="2"/>
    </font>
    <font>
      <u val="single"/>
      <sz val="11"/>
      <color theme="10"/>
      <name val="Calibri"/>
      <family val="2"/>
      <scheme val="minor"/>
    </font>
    <font>
      <u val="single"/>
      <sz val="10"/>
      <name val="Arial"/>
      <family val="2"/>
    </font>
    <font>
      <b/>
      <sz val="14"/>
      <name val="Arial"/>
      <family val="2"/>
    </font>
    <font>
      <b/>
      <sz val="18"/>
      <name val="Arial"/>
      <family val="2"/>
    </font>
    <font>
      <b/>
      <i/>
      <sz val="12"/>
      <name val="Arial"/>
      <family val="2"/>
    </font>
    <font>
      <sz val="12"/>
      <color rgb="FFFF0000"/>
      <name val="Arial"/>
      <family val="2"/>
    </font>
    <font>
      <sz val="9"/>
      <color theme="1"/>
      <name val="Calibri"/>
      <family val="2"/>
      <scheme val="minor"/>
    </font>
    <font>
      <sz val="12"/>
      <color theme="1"/>
      <name val="Calibri"/>
      <family val="2"/>
      <scheme val="minor"/>
    </font>
    <font>
      <b/>
      <sz val="12"/>
      <color theme="1"/>
      <name val="Calibri"/>
      <family val="2"/>
      <scheme val="minor"/>
    </font>
    <font>
      <sz val="10"/>
      <color theme="1"/>
      <name val="Calibri"/>
      <family val="2"/>
      <scheme val="minor"/>
    </font>
    <font>
      <sz val="9"/>
      <color rgb="FFFF0000"/>
      <name val="Calibri"/>
      <family val="2"/>
      <scheme val="minor"/>
    </font>
    <font>
      <sz val="9"/>
      <name val="Calibri"/>
      <family val="2"/>
      <scheme val="minor"/>
    </font>
    <font>
      <sz val="12"/>
      <color rgb="FFFF0000"/>
      <name val="Calibri"/>
      <family val="2"/>
      <scheme val="minor"/>
    </font>
    <font>
      <sz val="8"/>
      <color theme="1"/>
      <name val="Calibri"/>
      <family val="2"/>
      <scheme val="minor"/>
    </font>
    <font>
      <b/>
      <sz val="9"/>
      <color theme="1"/>
      <name val="Calibri"/>
      <family val="2"/>
      <scheme val="minor"/>
    </font>
    <font>
      <b/>
      <sz val="9"/>
      <name val="Calibri"/>
      <family val="2"/>
      <scheme val="minor"/>
    </font>
    <font>
      <b/>
      <sz val="12"/>
      <name val="Calibri"/>
      <family val="2"/>
      <scheme val="minor"/>
    </font>
    <font>
      <sz val="8"/>
      <color rgb="FFFF0000"/>
      <name val="Calibri"/>
      <family val="2"/>
      <scheme val="minor"/>
    </font>
    <font>
      <b/>
      <sz val="10"/>
      <color rgb="FFFF0000"/>
      <name val="Calibri"/>
      <family val="2"/>
      <scheme val="minor"/>
    </font>
    <font>
      <b/>
      <sz val="12"/>
      <color rgb="FFFF0000"/>
      <name val="Calibri"/>
      <family val="2"/>
      <scheme val="minor"/>
    </font>
    <font>
      <b/>
      <sz val="11"/>
      <color theme="1"/>
      <name val="Calibri"/>
      <family val="2"/>
      <scheme val="minor"/>
    </font>
    <font>
      <sz val="10"/>
      <color theme="1"/>
      <name val="Arial"/>
      <family val="2"/>
    </font>
    <font>
      <sz val="11"/>
      <name val="Calibri"/>
      <family val="2"/>
      <scheme val="minor"/>
    </font>
    <font>
      <b/>
      <sz val="11"/>
      <name val="Calibri"/>
      <family val="2"/>
      <scheme val="minor"/>
    </font>
    <font>
      <b/>
      <sz val="10"/>
      <color theme="1"/>
      <name val="Arial"/>
      <family val="2"/>
    </font>
    <font>
      <sz val="44"/>
      <color theme="1"/>
      <name val="Calibri"/>
      <family val="2"/>
    </font>
    <font>
      <sz val="11"/>
      <color theme="1"/>
      <name val="Calibri"/>
      <family val="2"/>
    </font>
    <font>
      <b/>
      <sz val="54"/>
      <name val="Arial"/>
      <family val="2"/>
    </font>
    <font>
      <sz val="10"/>
      <color theme="1"/>
      <name val="Arial"/>
      <family val="2"/>
      <scheme val="minor"/>
    </font>
    <font>
      <b/>
      <sz val="8"/>
      <name val="Arial"/>
      <family val="2"/>
    </font>
    <font>
      <sz val="8"/>
      <color rgb="FF000000"/>
      <name val="Tahoma"/>
      <family val="2"/>
    </font>
  </fonts>
  <fills count="21">
    <fill>
      <patternFill/>
    </fill>
    <fill>
      <patternFill patternType="gray125"/>
    </fill>
    <fill>
      <patternFill patternType="solid">
        <fgColor theme="0" tint="-0.1499900072813034"/>
        <bgColor indexed="64"/>
      </patternFill>
    </fill>
    <fill>
      <patternFill patternType="solid">
        <fgColor theme="0" tint="-0.04997999966144562"/>
        <bgColor indexed="64"/>
      </patternFill>
    </fill>
    <fill>
      <patternFill patternType="solid">
        <fgColor rgb="FFFFFF99"/>
        <bgColor indexed="64"/>
      </patternFill>
    </fill>
    <fill>
      <patternFill patternType="solid">
        <fgColor theme="0" tint="-0.24997000396251678"/>
        <bgColor indexed="64"/>
      </patternFill>
    </fill>
    <fill>
      <patternFill patternType="solid">
        <fgColor indexed="43"/>
        <bgColor indexed="64"/>
      </patternFill>
    </fill>
    <fill>
      <patternFill patternType="solid">
        <fgColor indexed="22"/>
        <bgColor indexed="64"/>
      </patternFill>
    </fill>
    <fill>
      <patternFill patternType="solid">
        <fgColor theme="3" tint="0.39998000860214233"/>
        <bgColor indexed="64"/>
      </patternFill>
    </fill>
    <fill>
      <patternFill patternType="solid">
        <fgColor rgb="FF548DD4"/>
        <bgColor indexed="64"/>
      </patternFill>
    </fill>
    <fill>
      <patternFill patternType="solid">
        <fgColor theme="0"/>
        <bgColor indexed="64"/>
      </patternFill>
    </fill>
    <fill>
      <patternFill patternType="solid">
        <fgColor theme="1" tint="0.34999001026153564"/>
        <bgColor indexed="64"/>
      </patternFill>
    </fill>
    <fill>
      <patternFill patternType="solid">
        <fgColor theme="1"/>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FFFF00"/>
        <bgColor indexed="64"/>
      </patternFill>
    </fill>
    <fill>
      <patternFill patternType="solid">
        <fgColor theme="4" tint="0.5999900102615356"/>
        <bgColor indexed="64"/>
      </patternFill>
    </fill>
    <fill>
      <patternFill patternType="solid">
        <fgColor theme="4" tint="0.5999900102615356"/>
        <bgColor indexed="64"/>
      </patternFill>
    </fill>
    <fill>
      <patternFill patternType="solid">
        <fgColor theme="4" tint="0.5999900102615356"/>
        <bgColor indexed="64"/>
      </patternFill>
    </fill>
    <fill>
      <patternFill patternType="solid">
        <fgColor theme="6" tint="0.39998000860214233"/>
        <bgColor indexed="64"/>
      </patternFill>
    </fill>
    <fill>
      <patternFill patternType="solid">
        <fgColor indexed="44"/>
        <bgColor indexed="64"/>
      </patternFill>
    </fill>
  </fills>
  <borders count="42">
    <border>
      <left/>
      <right/>
      <top/>
      <bottom/>
      <diagonal/>
    </border>
    <border>
      <left/>
      <right/>
      <top/>
      <bottom style="thin"/>
    </border>
    <border>
      <left style="thin"/>
      <right style="thin"/>
      <top style="thin"/>
      <bottom style="thin"/>
    </border>
    <border>
      <left style="thick"/>
      <right style="thick"/>
      <top style="thick"/>
      <bottom style="thick"/>
    </border>
    <border>
      <left style="thin"/>
      <right style="medium"/>
      <top style="thin"/>
      <bottom style="thin"/>
    </border>
    <border>
      <left style="thin"/>
      <right style="medium"/>
      <top style="thin"/>
      <bottom style="medium"/>
    </border>
    <border>
      <left style="thin"/>
      <right/>
      <top style="thin"/>
      <bottom style="thin"/>
    </border>
    <border>
      <left/>
      <right style="thin"/>
      <top style="thin"/>
      <bottom style="thin"/>
    </border>
    <border>
      <left style="medium"/>
      <right style="thin"/>
      <top style="medium"/>
      <bottom style="medium"/>
    </border>
    <border>
      <left style="medium"/>
      <right/>
      <top style="medium"/>
      <bottom style="medium"/>
    </border>
    <border>
      <left/>
      <right/>
      <top style="medium"/>
      <bottom style="medium"/>
    </border>
    <border>
      <left/>
      <right style="medium"/>
      <top style="medium"/>
      <bottom style="medium"/>
    </border>
    <border>
      <left style="thin"/>
      <right style="medium"/>
      <top style="medium"/>
      <bottom style="medium"/>
    </border>
    <border>
      <left style="thin"/>
      <right style="thin"/>
      <top style="thin"/>
      <bottom/>
    </border>
    <border>
      <left/>
      <right style="medium"/>
      <top/>
      <bottom/>
    </border>
    <border>
      <left/>
      <right/>
      <top/>
      <bottom style="medium"/>
    </border>
    <border>
      <left/>
      <right style="medium"/>
      <top/>
      <bottom style="medium"/>
    </border>
    <border>
      <left style="medium"/>
      <right/>
      <top/>
      <bottom/>
    </border>
    <border>
      <left style="medium"/>
      <right/>
      <top/>
      <bottom style="medium"/>
    </border>
    <border>
      <left/>
      <right/>
      <top style="thin"/>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border>
    <border>
      <left/>
      <right/>
      <top style="medium"/>
      <bottom/>
    </border>
    <border>
      <left/>
      <right style="medium"/>
      <top style="medium"/>
      <bottom/>
    </border>
    <border>
      <left style="medium"/>
      <right/>
      <top style="medium"/>
      <bottom style="thin"/>
    </border>
    <border>
      <left/>
      <right/>
      <top style="medium"/>
      <bottom style="thin"/>
    </border>
    <border>
      <left/>
      <right style="medium"/>
      <top style="medium"/>
      <bottom style="thin"/>
    </border>
    <border>
      <left/>
      <right/>
      <top style="thin"/>
      <bottom style="thin"/>
    </border>
    <border>
      <left style="medium"/>
      <right style="thin"/>
      <top style="thin"/>
      <bottom style="medium"/>
    </border>
    <border>
      <left style="thin"/>
      <right style="thin"/>
      <top style="thin"/>
      <bottom style="medium"/>
    </border>
    <border>
      <left style="medium"/>
      <right style="thin"/>
      <top style="thin"/>
      <bottom style="thin"/>
    </border>
    <border>
      <left style="medium"/>
      <right/>
      <top/>
      <bottom style="thin"/>
    </border>
    <border>
      <left/>
      <right style="medium"/>
      <top/>
      <bottom style="thin"/>
    </border>
    <border>
      <left style="medium"/>
      <right/>
      <top style="thin"/>
      <bottom style="medium"/>
    </border>
    <border>
      <left/>
      <right/>
      <top style="thin"/>
      <bottom style="medium"/>
    </border>
    <border>
      <left/>
      <right style="medium"/>
      <top style="thin"/>
      <bottom style="medium"/>
    </border>
    <border>
      <left style="thin"/>
      <right style="thin"/>
      <top style="medium"/>
      <bottom style="medium"/>
    </border>
  </borders>
  <cellStyleXfs count="3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lignment/>
      <protection locked="0"/>
    </xf>
    <xf numFmtId="0" fontId="15" fillId="0" borderId="0" applyNumberFormat="0" applyFill="0" applyBorder="0">
      <alignment/>
      <protection locked="0"/>
    </xf>
    <xf numFmtId="0" fontId="1" fillId="0" borderId="0">
      <alignment/>
      <protection/>
    </xf>
    <xf numFmtId="0" fontId="1" fillId="0" borderId="0">
      <alignment/>
      <protection/>
    </xf>
    <xf numFmtId="0" fontId="1" fillId="0" borderId="0">
      <alignment/>
      <protection/>
    </xf>
    <xf numFmtId="0" fontId="24"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cellStyleXfs>
  <cellXfs count="436">
    <xf numFmtId="0" fontId="0" fillId="0" borderId="0" xfId="0"/>
    <xf numFmtId="14" fontId="9" fillId="0" borderId="1" xfId="0" applyNumberFormat="1" applyFont="1" applyBorder="1" applyAlignment="1" applyProtection="1">
      <alignment horizontal="center"/>
      <protection locked="0"/>
    </xf>
    <xf numFmtId="0" fontId="0" fillId="0" borderId="2" xfId="0" applyBorder="1" applyAlignment="1" applyProtection="1">
      <alignment horizontal="center" vertical="center"/>
      <protection locked="0"/>
    </xf>
    <xf numFmtId="165" fontId="0" fillId="0" borderId="2" xfId="0" applyNumberFormat="1"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2" xfId="0" applyBorder="1" applyAlignment="1" applyProtection="1">
      <alignment horizontal="left" vertical="center" wrapText="1"/>
      <protection locked="0"/>
    </xf>
    <xf numFmtId="166" fontId="0" fillId="0" borderId="2" xfId="0" applyNumberFormat="1" applyBorder="1" applyAlignment="1" applyProtection="1">
      <alignment horizontal="center" vertical="center"/>
      <protection locked="0"/>
    </xf>
    <xf numFmtId="0" fontId="13" fillId="0" borderId="3" xfId="0" applyFont="1" applyBorder="1" applyAlignment="1" applyProtection="1">
      <alignment horizontal="center" vertical="center" wrapText="1"/>
      <protection locked="0"/>
    </xf>
    <xf numFmtId="0" fontId="12" fillId="0" borderId="3" xfId="0" applyFont="1" applyBorder="1" applyAlignment="1" applyProtection="1">
      <alignment horizontal="center" vertical="center"/>
      <protection locked="0"/>
    </xf>
    <xf numFmtId="0" fontId="12" fillId="2" borderId="3" xfId="0" applyFont="1" applyFill="1" applyBorder="1" applyAlignment="1" applyProtection="1">
      <alignment horizontal="center" vertical="center" wrapText="1"/>
      <protection locked="0"/>
    </xf>
    <xf numFmtId="6" fontId="12" fillId="0" borderId="3" xfId="0" applyNumberFormat="1" applyFont="1" applyBorder="1" applyAlignment="1" applyProtection="1">
      <alignment horizontal="center" vertical="center" wrapText="1"/>
      <protection locked="0"/>
    </xf>
    <xf numFmtId="0" fontId="16" fillId="0" borderId="2" xfId="24" applyFont="1" applyBorder="1" applyAlignment="1" applyProtection="1">
      <alignment horizontal="left" vertical="center" wrapText="1"/>
      <protection locked="0"/>
    </xf>
    <xf numFmtId="0" fontId="21" fillId="0" borderId="2" xfId="23" applyFont="1" applyBorder="1" applyAlignment="1" applyProtection="1">
      <alignment vertical="center"/>
      <protection locked="0"/>
    </xf>
    <xf numFmtId="0" fontId="0" fillId="0" borderId="2" xfId="0" applyFont="1" applyBorder="1" applyAlignment="1" applyProtection="1">
      <alignment vertical="center" wrapText="1"/>
      <protection locked="0"/>
    </xf>
    <xf numFmtId="14" fontId="0" fillId="3" borderId="2" xfId="0" applyNumberFormat="1" applyFill="1" applyBorder="1" applyAlignment="1" applyProtection="1">
      <alignment horizontal="center"/>
      <protection locked="0"/>
    </xf>
    <xf numFmtId="169" fontId="0" fillId="3" borderId="2" xfId="0" applyNumberFormat="1" applyFill="1" applyBorder="1" applyAlignment="1" applyProtection="1">
      <alignment horizontal="center"/>
      <protection locked="0"/>
    </xf>
    <xf numFmtId="14" fontId="0" fillId="3" borderId="2" xfId="0" applyNumberFormat="1" applyFont="1" applyFill="1" applyBorder="1" applyAlignment="1" applyProtection="1">
      <alignment horizontal="center"/>
      <protection locked="0"/>
    </xf>
    <xf numFmtId="0" fontId="0" fillId="0" borderId="2" xfId="0" applyFont="1" applyBorder="1" applyAlignment="1" applyProtection="1">
      <alignment horizontal="center" vertical="center" wrapText="1"/>
      <protection locked="0"/>
    </xf>
    <xf numFmtId="165" fontId="0" fillId="0" borderId="2" xfId="0" applyNumberFormat="1" applyFont="1" applyBorder="1" applyAlignment="1" applyProtection="1">
      <alignment horizontal="center" vertical="center" wrapText="1"/>
      <protection locked="0"/>
    </xf>
    <xf numFmtId="0" fontId="23" fillId="0" borderId="2" xfId="23" applyFont="1" applyBorder="1" applyAlignment="1" applyProtection="1">
      <alignment vertical="center" wrapText="1"/>
      <protection locked="0"/>
    </xf>
    <xf numFmtId="0" fontId="5" fillId="0" borderId="0" xfId="20" applyAlignment="1" applyProtection="1">
      <alignment/>
      <protection/>
    </xf>
    <xf numFmtId="0" fontId="0" fillId="0" borderId="2" xfId="0" applyFont="1" applyBorder="1" applyAlignment="1" applyProtection="1">
      <alignment horizontal="left" vertical="center" wrapText="1"/>
      <protection locked="0"/>
    </xf>
    <xf numFmtId="14" fontId="0" fillId="0" borderId="2" xfId="0" applyNumberFormat="1" applyBorder="1" applyAlignment="1" applyProtection="1">
      <alignment horizontal="center"/>
      <protection locked="0"/>
    </xf>
    <xf numFmtId="169" fontId="0" fillId="0" borderId="2" xfId="0" applyNumberFormat="1" applyFont="1" applyBorder="1" applyAlignment="1" applyProtection="1" quotePrefix="1">
      <alignment horizontal="center"/>
      <protection locked="0"/>
    </xf>
    <xf numFmtId="1" fontId="0" fillId="0" borderId="2" xfId="0" applyNumberFormat="1" applyBorder="1" applyAlignment="1" applyProtection="1">
      <alignment horizontal="center" vertical="center"/>
      <protection locked="0"/>
    </xf>
    <xf numFmtId="168" fontId="0" fillId="4" borderId="4" xfId="0" applyNumberFormat="1" applyFill="1" applyBorder="1" applyAlignment="1" applyProtection="1">
      <alignment horizontal="center"/>
      <protection locked="0"/>
    </xf>
    <xf numFmtId="14" fontId="0" fillId="4" borderId="4" xfId="0" applyNumberFormat="1" applyFill="1" applyBorder="1" applyAlignment="1" applyProtection="1">
      <alignment horizontal="center" wrapText="1"/>
      <protection locked="0"/>
    </xf>
    <xf numFmtId="14" fontId="0" fillId="4" borderId="5" xfId="0" applyNumberFormat="1" applyFill="1" applyBorder="1" applyAlignment="1" applyProtection="1">
      <alignment horizontal="center" wrapText="1"/>
      <protection locked="0"/>
    </xf>
    <xf numFmtId="1" fontId="0" fillId="0" borderId="2" xfId="0" applyNumberFormat="1" applyFont="1" applyBorder="1" applyAlignment="1" applyProtection="1">
      <alignment horizontal="center" vertical="center"/>
      <protection locked="0"/>
    </xf>
    <xf numFmtId="0" fontId="0" fillId="3" borderId="2" xfId="0" applyFont="1" applyFill="1" applyBorder="1" applyAlignment="1" applyProtection="1">
      <alignment horizontal="center"/>
      <protection locked="0"/>
    </xf>
    <xf numFmtId="168" fontId="0" fillId="0" borderId="0" xfId="0" applyNumberFormat="1" applyAlignment="1">
      <alignment horizontal="center"/>
    </xf>
    <xf numFmtId="0" fontId="0" fillId="0" borderId="0" xfId="0" applyAlignment="1">
      <alignment horizontal="center"/>
    </xf>
    <xf numFmtId="14" fontId="0" fillId="0" borderId="0" xfId="0" applyNumberFormat="1" applyAlignment="1">
      <alignment horizontal="center"/>
    </xf>
    <xf numFmtId="0" fontId="0" fillId="0" borderId="0" xfId="0" applyAlignment="1">
      <alignment horizontal="center" wrapText="1"/>
    </xf>
    <xf numFmtId="0" fontId="0" fillId="0" borderId="0" xfId="0" applyAlignment="1">
      <alignment horizontal="left" wrapText="1"/>
    </xf>
    <xf numFmtId="165" fontId="0" fillId="0" borderId="0" xfId="0" applyNumberFormat="1" applyAlignment="1">
      <alignment horizontal="center"/>
    </xf>
    <xf numFmtId="0" fontId="22" fillId="0" borderId="0" xfId="0" applyFont="1"/>
    <xf numFmtId="168" fontId="0" fillId="0" borderId="0" xfId="0" applyNumberFormat="1"/>
    <xf numFmtId="0" fontId="0" fillId="0" borderId="0" xfId="0" applyAlignment="1">
      <alignment wrapText="1"/>
    </xf>
    <xf numFmtId="14" fontId="0" fillId="0" borderId="0" xfId="0" applyNumberFormat="1" applyAlignment="1">
      <alignment wrapText="1"/>
    </xf>
    <xf numFmtId="14" fontId="0" fillId="0" borderId="0" xfId="0" applyNumberFormat="1" applyAlignment="1">
      <alignment horizontal="center" wrapText="1"/>
    </xf>
    <xf numFmtId="165" fontId="0" fillId="0" borderId="0" xfId="0" applyNumberFormat="1" applyAlignment="1">
      <alignment horizontal="center" wrapText="1"/>
    </xf>
    <xf numFmtId="168" fontId="0" fillId="0" borderId="0" xfId="0" applyNumberFormat="1" applyAlignment="1">
      <alignment horizontal="center" wrapText="1"/>
    </xf>
    <xf numFmtId="0" fontId="22" fillId="0" borderId="0" xfId="0" applyFont="1" applyAlignment="1">
      <alignment wrapText="1"/>
    </xf>
    <xf numFmtId="168" fontId="0" fillId="0" borderId="0" xfId="0" applyNumberFormat="1" applyFont="1" applyAlignment="1">
      <alignment horizontal="right" wrapText="1"/>
    </xf>
    <xf numFmtId="0" fontId="0" fillId="0" borderId="2" xfId="0" applyBorder="1" applyAlignment="1">
      <alignment horizontal="center" wrapText="1"/>
    </xf>
    <xf numFmtId="1" fontId="2" fillId="5" borderId="2" xfId="0" applyNumberFormat="1" applyFont="1" applyFill="1" applyBorder="1" applyAlignment="1">
      <alignment horizontal="center" vertical="center" wrapText="1"/>
    </xf>
    <xf numFmtId="0" fontId="2" fillId="5" borderId="2" xfId="0" applyFont="1" applyFill="1" applyBorder="1" applyAlignment="1">
      <alignment horizontal="center" vertical="center" wrapText="1"/>
    </xf>
    <xf numFmtId="14" fontId="2" fillId="6" borderId="2" xfId="0" applyNumberFormat="1" applyFont="1" applyFill="1" applyBorder="1" applyAlignment="1">
      <alignment horizontal="center" vertical="center" wrapText="1"/>
    </xf>
    <xf numFmtId="168" fontId="2" fillId="4" borderId="2" xfId="0" applyNumberFormat="1" applyFont="1" applyFill="1" applyBorder="1" applyAlignment="1">
      <alignment horizontal="center" vertical="center" wrapText="1"/>
    </xf>
    <xf numFmtId="0" fontId="2" fillId="7" borderId="2" xfId="0" applyFont="1" applyFill="1" applyBorder="1" applyAlignment="1">
      <alignment horizontal="center" vertical="center" wrapText="1"/>
    </xf>
    <xf numFmtId="165" fontId="2" fillId="7" borderId="2" xfId="0" applyNumberFormat="1" applyFont="1" applyFill="1" applyBorder="1" applyAlignment="1">
      <alignment horizontal="center" vertical="center" wrapText="1"/>
    </xf>
    <xf numFmtId="0" fontId="22" fillId="0" borderId="0" xfId="0" applyFont="1" applyAlignment="1">
      <alignment horizontal="center" wrapText="1"/>
    </xf>
    <xf numFmtId="168" fontId="2" fillId="6" borderId="6" xfId="0" applyNumberFormat="1" applyFont="1" applyFill="1" applyBorder="1" applyAlignment="1">
      <alignment horizontal="center" vertical="center" wrapText="1"/>
    </xf>
    <xf numFmtId="168" fontId="2" fillId="6" borderId="7" xfId="0" applyNumberFormat="1" applyFont="1" applyFill="1" applyBorder="1" applyAlignment="1">
      <alignment horizontal="center" vertical="center" wrapText="1"/>
    </xf>
    <xf numFmtId="0" fontId="0" fillId="0" borderId="2" xfId="0" applyBorder="1"/>
    <xf numFmtId="0" fontId="0" fillId="0" borderId="2" xfId="0" applyFont="1" applyBorder="1" applyAlignment="1">
      <alignment horizontal="center"/>
    </xf>
    <xf numFmtId="0" fontId="0" fillId="0" borderId="0" xfId="0" applyFont="1" applyAlignment="1">
      <alignment horizontal="center" wrapText="1"/>
    </xf>
    <xf numFmtId="0" fontId="0" fillId="0" borderId="0" xfId="0" applyFont="1"/>
    <xf numFmtId="1" fontId="0" fillId="0" borderId="0" xfId="0" applyNumberFormat="1" applyAlignment="1">
      <alignment horizontal="center"/>
    </xf>
    <xf numFmtId="0" fontId="0" fillId="0" borderId="0" xfId="0" applyFont="1"/>
    <xf numFmtId="168" fontId="0" fillId="0" borderId="0" xfId="0" applyNumberFormat="1" applyFont="1" applyAlignment="1">
      <alignment horizontal="center"/>
    </xf>
    <xf numFmtId="0" fontId="5" fillId="0" borderId="2" xfId="20" applyBorder="1" applyAlignment="1" applyProtection="1">
      <alignment horizontal="center" vertical="center"/>
      <protection locked="0"/>
    </xf>
    <xf numFmtId="0" fontId="7" fillId="0" borderId="0" xfId="0" applyFont="1" applyAlignment="1">
      <alignment horizontal="left" vertical="center"/>
    </xf>
    <xf numFmtId="0" fontId="0" fillId="0" borderId="0" xfId="0" applyAlignment="1">
      <alignment horizontal="left"/>
    </xf>
    <xf numFmtId="0" fontId="0" fillId="0" borderId="0" xfId="0" applyFont="1" applyAlignment="1">
      <alignment horizontal="center" vertical="center"/>
    </xf>
    <xf numFmtId="0" fontId="0" fillId="0" borderId="8" xfId="0" applyFont="1" applyBorder="1" applyAlignment="1">
      <alignment vertical="center"/>
    </xf>
    <xf numFmtId="0" fontId="0" fillId="0" borderId="0" xfId="0" applyFont="1" applyAlignment="1">
      <alignment vertical="center"/>
    </xf>
    <xf numFmtId="0" fontId="2" fillId="0" borderId="0" xfId="0" applyFont="1" applyAlignment="1">
      <alignment vertical="center"/>
    </xf>
    <xf numFmtId="0" fontId="0" fillId="0" borderId="9" xfId="0" applyBorder="1" applyAlignment="1">
      <alignment horizontal="center"/>
    </xf>
    <xf numFmtId="0" fontId="0" fillId="0" borderId="10" xfId="0" applyFont="1" applyBorder="1" applyAlignment="1">
      <alignment horizontal="right" vertical="center"/>
    </xf>
    <xf numFmtId="0" fontId="0" fillId="0" borderId="10" xfId="0" applyBorder="1" applyAlignment="1">
      <alignment horizontal="center"/>
    </xf>
    <xf numFmtId="0" fontId="0" fillId="0" borderId="11" xfId="0" applyBorder="1" applyAlignment="1">
      <alignment horizontal="center" wrapText="1"/>
    </xf>
    <xf numFmtId="0" fontId="0" fillId="0" borderId="8" xfId="0" applyFont="1" applyBorder="1" applyAlignment="1">
      <alignment horizontal="right" vertical="center"/>
    </xf>
    <xf numFmtId="0" fontId="0" fillId="0" borderId="12" xfId="0" applyFont="1" applyBorder="1" applyAlignment="1">
      <alignment horizontal="center" vertical="center"/>
    </xf>
    <xf numFmtId="0" fontId="14" fillId="0" borderId="0" xfId="0" applyFont="1" applyAlignment="1">
      <alignment vertical="center"/>
    </xf>
    <xf numFmtId="0" fontId="17" fillId="0" borderId="0" xfId="0" applyFont="1" applyAlignment="1">
      <alignment vertical="center"/>
    </xf>
    <xf numFmtId="0" fontId="2" fillId="0" borderId="0" xfId="0" applyFont="1" applyAlignment="1">
      <alignment horizontal="center" vertical="center" wrapText="1"/>
    </xf>
    <xf numFmtId="0" fontId="2" fillId="0" borderId="3" xfId="0" applyFont="1" applyBorder="1" applyAlignment="1">
      <alignment horizontal="center" vertical="center" wrapText="1"/>
    </xf>
    <xf numFmtId="169" fontId="2" fillId="0" borderId="3" xfId="0" applyNumberFormat="1" applyFont="1" applyBorder="1" applyAlignment="1">
      <alignment horizontal="center" vertical="center" wrapText="1"/>
    </xf>
    <xf numFmtId="0" fontId="13" fillId="0" borderId="3" xfId="0" applyFont="1" applyBorder="1" applyAlignment="1">
      <alignment horizontal="center" vertical="center" wrapText="1"/>
    </xf>
    <xf numFmtId="0" fontId="22" fillId="0" borderId="0" xfId="0" applyFont="1" applyAlignment="1">
      <alignment horizontal="right" vertical="center" wrapText="1"/>
    </xf>
    <xf numFmtId="0" fontId="12" fillId="0" borderId="3" xfId="0" applyFont="1" applyBorder="1" applyAlignment="1">
      <alignment horizontal="center" vertical="center"/>
    </xf>
    <xf numFmtId="0" fontId="12" fillId="0" borderId="3" xfId="0" applyFont="1" applyBorder="1" applyAlignment="1">
      <alignment horizontal="center" vertical="center" wrapText="1"/>
    </xf>
    <xf numFmtId="6" fontId="12" fillId="0" borderId="3" xfId="0" applyNumberFormat="1" applyFont="1" applyBorder="1" applyAlignment="1">
      <alignment horizontal="center" vertical="center"/>
    </xf>
    <xf numFmtId="6" fontId="12" fillId="0" borderId="3" xfId="0" applyNumberFormat="1" applyFont="1" applyBorder="1" applyAlignment="1">
      <alignment horizontal="center" vertical="center" wrapText="1"/>
    </xf>
    <xf numFmtId="0" fontId="21" fillId="0" borderId="0" xfId="23" applyFont="1">
      <alignment/>
      <protection/>
    </xf>
    <xf numFmtId="0" fontId="1" fillId="0" borderId="0" xfId="23">
      <alignment/>
      <protection/>
    </xf>
    <xf numFmtId="0" fontId="18" fillId="8" borderId="2" xfId="23" applyFont="1" applyFill="1" applyBorder="1" applyAlignment="1">
      <alignment horizontal="center"/>
      <protection/>
    </xf>
    <xf numFmtId="0" fontId="19" fillId="0" borderId="2" xfId="23" applyFont="1" applyBorder="1" applyAlignment="1">
      <alignment vertical="center"/>
      <protection/>
    </xf>
    <xf numFmtId="0" fontId="21" fillId="0" borderId="2" xfId="23" applyFont="1" applyBorder="1" applyAlignment="1">
      <alignment horizontal="left" vertical="center"/>
      <protection/>
    </xf>
    <xf numFmtId="0" fontId="19" fillId="0" borderId="2" xfId="23" applyFont="1" applyBorder="1" applyAlignment="1">
      <alignment vertical="center" wrapText="1"/>
      <protection/>
    </xf>
    <xf numFmtId="0" fontId="16" fillId="0" borderId="13" xfId="24" applyFont="1" applyBorder="1" applyAlignment="1">
      <alignment horizontal="left" vertical="center" wrapText="1"/>
      <protection/>
    </xf>
    <xf numFmtId="0" fontId="23" fillId="0" borderId="2" xfId="23" applyFont="1" applyBorder="1" applyAlignment="1">
      <alignment vertical="center" wrapText="1"/>
      <protection/>
    </xf>
    <xf numFmtId="0" fontId="21" fillId="0" borderId="2" xfId="23" applyFont="1" applyBorder="1" applyAlignment="1">
      <alignment horizontal="center" vertical="center"/>
      <protection/>
    </xf>
    <xf numFmtId="165" fontId="21" fillId="0" borderId="2" xfId="23" applyNumberFormat="1" applyFont="1" applyBorder="1" applyAlignment="1">
      <alignment horizontal="left" vertical="center"/>
      <protection/>
    </xf>
    <xf numFmtId="0" fontId="20" fillId="9" borderId="2" xfId="22" applyFont="1" applyFill="1" applyBorder="1" applyAlignment="1">
      <alignment horizontal="center" vertical="center" wrapText="1"/>
      <protection/>
    </xf>
    <xf numFmtId="0" fontId="1" fillId="10" borderId="0" xfId="22" applyFill="1">
      <alignment/>
      <protection/>
    </xf>
    <xf numFmtId="0" fontId="1" fillId="0" borderId="0" xfId="22">
      <alignment/>
      <protection/>
    </xf>
    <xf numFmtId="0" fontId="21" fillId="0" borderId="2" xfId="22" applyFont="1" applyBorder="1" applyAlignment="1">
      <alignment horizontal="center" vertical="center"/>
      <protection/>
    </xf>
    <xf numFmtId="0" fontId="21" fillId="0" borderId="2" xfId="22" applyFont="1" applyBorder="1" applyAlignment="1">
      <alignment horizontal="left" vertical="center" wrapText="1"/>
      <protection/>
    </xf>
    <xf numFmtId="0" fontId="21" fillId="0" borderId="2" xfId="22" applyFont="1" applyBorder="1" applyAlignment="1">
      <alignment horizontal="center" vertical="center" wrapText="1"/>
      <protection/>
    </xf>
    <xf numFmtId="167" fontId="21" fillId="0" borderId="2" xfId="22" applyNumberFormat="1" applyFont="1" applyBorder="1" applyAlignment="1">
      <alignment horizontal="center" vertical="center"/>
      <protection/>
    </xf>
    <xf numFmtId="0" fontId="1" fillId="0" borderId="0" xfId="22" applyAlignment="1">
      <alignment horizontal="center"/>
      <protection/>
    </xf>
    <xf numFmtId="166" fontId="1" fillId="0" borderId="0" xfId="22" applyNumberFormat="1" applyAlignment="1">
      <alignment horizontal="center"/>
      <protection/>
    </xf>
    <xf numFmtId="0" fontId="1" fillId="0" borderId="0" xfId="22" applyAlignment="1">
      <alignment horizontal="left"/>
      <protection/>
    </xf>
    <xf numFmtId="167" fontId="1" fillId="0" borderId="0" xfId="22" applyNumberFormat="1" applyAlignment="1">
      <alignment horizontal="center"/>
      <protection/>
    </xf>
    <xf numFmtId="49" fontId="1" fillId="0" borderId="0" xfId="22" applyNumberFormat="1" applyAlignment="1">
      <alignment horizontal="center"/>
      <protection/>
    </xf>
    <xf numFmtId="0" fontId="5" fillId="0" borderId="2" xfId="20" applyBorder="1" applyAlignment="1" applyProtection="1">
      <alignment horizontal="center" vertical="center"/>
      <protection/>
    </xf>
    <xf numFmtId="0" fontId="0" fillId="3" borderId="2" xfId="0" applyFill="1" applyBorder="1" applyAlignment="1" applyProtection="1">
      <alignment horizontal="center"/>
      <protection locked="0"/>
    </xf>
    <xf numFmtId="0" fontId="0" fillId="0" borderId="2" xfId="0" applyFont="1" applyBorder="1" applyAlignment="1" applyProtection="1">
      <alignment horizontal="center" wrapText="1"/>
      <protection locked="0"/>
    </xf>
    <xf numFmtId="0" fontId="6" fillId="0" borderId="0" xfId="0" applyFont="1" applyAlignment="1">
      <alignment vertical="center"/>
    </xf>
    <xf numFmtId="0" fontId="6" fillId="0" borderId="14" xfId="0" applyFont="1" applyBorder="1" applyAlignment="1">
      <alignment vertical="center"/>
    </xf>
    <xf numFmtId="0" fontId="6" fillId="0" borderId="0" xfId="0" applyFont="1" applyAlignment="1">
      <alignment horizontal="right" vertical="center"/>
    </xf>
    <xf numFmtId="0" fontId="6" fillId="0" borderId="0" xfId="0" applyFont="1" applyAlignment="1">
      <alignment horizontal="right"/>
    </xf>
    <xf numFmtId="0" fontId="0" fillId="0" borderId="14" xfId="0" applyBorder="1"/>
    <xf numFmtId="0" fontId="2" fillId="0" borderId="0" xfId="0" applyFont="1" applyAlignment="1">
      <alignment horizontal="right"/>
    </xf>
    <xf numFmtId="0" fontId="0" fillId="0" borderId="0" xfId="0" applyFont="1" applyAlignment="1">
      <alignment horizontal="center"/>
    </xf>
    <xf numFmtId="0" fontId="0" fillId="0" borderId="14" xfId="0" applyBorder="1" applyAlignment="1">
      <alignment horizontal="left"/>
    </xf>
    <xf numFmtId="169" fontId="25" fillId="0" borderId="0" xfId="0" applyNumberFormat="1" applyFont="1" applyAlignment="1">
      <alignment horizontal="center"/>
    </xf>
    <xf numFmtId="14" fontId="6" fillId="0" borderId="0" xfId="0" applyNumberFormat="1" applyFont="1" applyAlignment="1">
      <alignment horizontal="right"/>
    </xf>
    <xf numFmtId="164" fontId="0" fillId="0" borderId="14" xfId="0" applyNumberFormat="1" applyBorder="1" applyAlignment="1">
      <alignment horizontal="left"/>
    </xf>
    <xf numFmtId="14" fontId="2" fillId="0" borderId="0" xfId="0" applyNumberFormat="1" applyFont="1" applyAlignment="1">
      <alignment horizontal="right"/>
    </xf>
    <xf numFmtId="169" fontId="0" fillId="0" borderId="0" xfId="0" applyNumberFormat="1" applyAlignment="1">
      <alignment horizontal="center"/>
    </xf>
    <xf numFmtId="0" fontId="4" fillId="0" borderId="0" xfId="0" applyFont="1" applyAlignment="1">
      <alignment horizontal="left" wrapText="1"/>
    </xf>
    <xf numFmtId="0" fontId="0" fillId="0" borderId="2" xfId="0" applyFont="1" applyBorder="1"/>
    <xf numFmtId="0" fontId="0" fillId="0" borderId="2" xfId="0" applyFont="1" applyBorder="1" applyAlignment="1">
      <alignment wrapText="1"/>
    </xf>
    <xf numFmtId="0" fontId="0" fillId="0" borderId="0" xfId="0" applyFont="1" applyAlignment="1">
      <alignment wrapText="1"/>
    </xf>
    <xf numFmtId="0" fontId="0" fillId="0" borderId="2" xfId="0" applyFont="1" applyBorder="1" applyAlignment="1">
      <alignment horizontal="left"/>
    </xf>
    <xf numFmtId="0" fontId="0" fillId="0" borderId="2" xfId="0" applyFont="1" applyBorder="1" applyAlignment="1">
      <alignment horizontal="left" wrapText="1"/>
    </xf>
    <xf numFmtId="0" fontId="0" fillId="11" borderId="2" xfId="0" applyFont="1" applyFill="1" applyBorder="1" applyAlignment="1">
      <alignment horizontal="center" wrapText="1"/>
    </xf>
    <xf numFmtId="0" fontId="0" fillId="0" borderId="0" xfId="0" applyFont="1" applyAlignment="1">
      <alignment horizontal="left" wrapText="1"/>
    </xf>
    <xf numFmtId="0" fontId="6" fillId="5" borderId="2" xfId="0" applyFont="1" applyFill="1" applyBorder="1" applyAlignment="1">
      <alignment horizontal="center" wrapText="1"/>
    </xf>
    <xf numFmtId="0" fontId="0" fillId="0" borderId="14" xfId="0" applyBorder="1" applyAlignment="1">
      <alignment wrapText="1"/>
    </xf>
    <xf numFmtId="0" fontId="2" fillId="0" borderId="15" xfId="0" applyFont="1" applyBorder="1" applyAlignment="1">
      <alignment horizontal="right"/>
    </xf>
    <xf numFmtId="0" fontId="0" fillId="0" borderId="15" xfId="0" applyBorder="1"/>
    <xf numFmtId="0" fontId="0" fillId="0" borderId="16" xfId="0" applyBorder="1"/>
    <xf numFmtId="0" fontId="26" fillId="0" borderId="17" xfId="0" applyFont="1" applyBorder="1" applyAlignment="1">
      <alignment horizontal="center" vertical="center"/>
    </xf>
    <xf numFmtId="0" fontId="26" fillId="0" borderId="0" xfId="0" applyFont="1" applyAlignment="1">
      <alignment horizontal="center" vertical="center"/>
    </xf>
    <xf numFmtId="0" fontId="26" fillId="0" borderId="14" xfId="0" applyFont="1" applyBorder="1" applyAlignment="1">
      <alignment horizontal="center" vertical="center"/>
    </xf>
    <xf numFmtId="0" fontId="9" fillId="0" borderId="0" xfId="0" applyFont="1"/>
    <xf numFmtId="165" fontId="0" fillId="0" borderId="0" xfId="0" applyNumberFormat="1" applyFont="1"/>
    <xf numFmtId="0" fontId="2" fillId="0" borderId="15" xfId="0" applyFont="1" applyBorder="1"/>
    <xf numFmtId="165" fontId="0" fillId="0" borderId="0" xfId="0" applyNumberFormat="1" applyFont="1" applyAlignment="1">
      <alignment horizontal="right"/>
    </xf>
    <xf numFmtId="0" fontId="0" fillId="0" borderId="17" xfId="0" applyFont="1" applyBorder="1"/>
    <xf numFmtId="0" fontId="0" fillId="0" borderId="14" xfId="0" applyFont="1" applyBorder="1" applyAlignment="1">
      <alignment wrapText="1"/>
    </xf>
    <xf numFmtId="0" fontId="0" fillId="0" borderId="17" xfId="0" applyFont="1" applyBorder="1" applyAlignment="1">
      <alignment wrapText="1"/>
    </xf>
    <xf numFmtId="0" fontId="0" fillId="0" borderId="18" xfId="0" applyFont="1" applyBorder="1"/>
    <xf numFmtId="0" fontId="0" fillId="0" borderId="14" xfId="0" applyFont="1" applyBorder="1"/>
    <xf numFmtId="0" fontId="0" fillId="0" borderId="19" xfId="0" applyFont="1" applyBorder="1"/>
    <xf numFmtId="0" fontId="0" fillId="0" borderId="2" xfId="0" applyFont="1" applyBorder="1" applyAlignment="1" applyProtection="1">
      <alignment horizontal="center"/>
      <protection locked="0"/>
    </xf>
    <xf numFmtId="0" fontId="0" fillId="0" borderId="2" xfId="0" applyFont="1" applyBorder="1" applyAlignment="1" applyProtection="1">
      <alignment horizontal="center" vertical="center"/>
      <protection locked="0"/>
    </xf>
    <xf numFmtId="0" fontId="0" fillId="0" borderId="2" xfId="0" applyFont="1" applyBorder="1" applyAlignment="1" applyProtection="1">
      <alignment horizontal="left" wrapText="1"/>
      <protection locked="0"/>
    </xf>
    <xf numFmtId="166" fontId="0" fillId="0" borderId="2" xfId="0" applyNumberFormat="1" applyFont="1" applyBorder="1" applyAlignment="1" applyProtection="1">
      <alignment horizontal="center" vertical="center"/>
      <protection locked="0"/>
    </xf>
    <xf numFmtId="0" fontId="0" fillId="0" borderId="0" xfId="0" applyFont="1" applyAlignment="1">
      <alignment horizontal="right"/>
    </xf>
    <xf numFmtId="0" fontId="5" fillId="0" borderId="2" xfId="20" applyBorder="1" applyAlignment="1" applyProtection="1">
      <alignment horizontal="center" vertical="center"/>
      <protection locked="0"/>
    </xf>
    <xf numFmtId="0" fontId="1" fillId="0" borderId="0" xfId="28">
      <alignment/>
      <protection/>
    </xf>
    <xf numFmtId="0" fontId="1" fillId="10" borderId="0" xfId="28" applyFill="1">
      <alignment/>
      <protection/>
    </xf>
    <xf numFmtId="0" fontId="1" fillId="0" borderId="2" xfId="28" applyBorder="1" applyAlignment="1">
      <alignment horizontal="center" vertical="center"/>
      <protection/>
    </xf>
    <xf numFmtId="0" fontId="1" fillId="2" borderId="2" xfId="28" applyFill="1" applyBorder="1" applyAlignment="1">
      <alignment horizontal="center" vertical="center"/>
      <protection/>
    </xf>
    <xf numFmtId="168" fontId="30" fillId="10" borderId="2" xfId="29" applyNumberFormat="1" applyFont="1" applyFill="1" applyBorder="1" applyAlignment="1">
      <alignment horizontal="center" vertical="center"/>
      <protection/>
    </xf>
    <xf numFmtId="0" fontId="1" fillId="10" borderId="2" xfId="28" applyFill="1" applyBorder="1" applyAlignment="1">
      <alignment horizontal="center" vertical="center"/>
      <protection/>
    </xf>
    <xf numFmtId="0" fontId="31" fillId="2" borderId="2" xfId="29" applyFont="1" applyFill="1" applyBorder="1" applyAlignment="1" applyProtection="1">
      <alignment horizontal="left" vertical="center" wrapText="1"/>
      <protection locked="0"/>
    </xf>
    <xf numFmtId="0" fontId="31" fillId="10" borderId="2" xfId="29" applyFont="1" applyFill="1" applyBorder="1" applyAlignment="1" applyProtection="1">
      <alignment horizontal="left" vertical="center" wrapText="1"/>
      <protection locked="0"/>
    </xf>
    <xf numFmtId="0" fontId="31" fillId="10" borderId="2" xfId="25" applyFont="1" applyFill="1" applyBorder="1" applyAlignment="1">
      <alignment horizontal="center" vertical="center" wrapText="1"/>
    </xf>
    <xf numFmtId="0" fontId="31" fillId="10" borderId="2" xfId="29" applyFont="1" applyFill="1" applyBorder="1" applyAlignment="1">
      <alignment horizontal="left" vertical="top" wrapText="1"/>
      <protection/>
    </xf>
    <xf numFmtId="0" fontId="32" fillId="10" borderId="2" xfId="29" applyFont="1" applyFill="1" applyBorder="1" applyAlignment="1" applyProtection="1">
      <alignment horizontal="center" vertical="center"/>
      <protection locked="0"/>
    </xf>
    <xf numFmtId="0" fontId="1" fillId="12" borderId="2" xfId="28" applyFill="1" applyBorder="1" applyAlignment="1">
      <alignment horizontal="center" vertical="center"/>
      <protection/>
    </xf>
    <xf numFmtId="0" fontId="31" fillId="12" borderId="2" xfId="29" applyFont="1" applyFill="1" applyBorder="1" applyAlignment="1">
      <alignment horizontal="left" vertical="center" wrapText="1"/>
      <protection/>
    </xf>
    <xf numFmtId="0" fontId="31" fillId="10" borderId="2" xfId="29" applyFont="1" applyFill="1" applyBorder="1" applyAlignment="1">
      <alignment horizontal="left" vertical="center" wrapText="1"/>
      <protection/>
    </xf>
    <xf numFmtId="8" fontId="30" fillId="10" borderId="2" xfId="28" applyNumberFormat="1" applyFont="1" applyFill="1" applyBorder="1" applyAlignment="1">
      <alignment horizontal="center" vertical="center"/>
      <protection/>
    </xf>
    <xf numFmtId="0" fontId="30" fillId="10" borderId="2" xfId="28" applyFont="1" applyFill="1" applyBorder="1" applyAlignment="1">
      <alignment horizontal="center" vertical="center"/>
      <protection/>
    </xf>
    <xf numFmtId="168" fontId="30" fillId="2" borderId="2" xfId="29" applyNumberFormat="1" applyFont="1" applyFill="1" applyBorder="1" applyAlignment="1" applyProtection="1">
      <alignment horizontal="center" vertical="center"/>
      <protection locked="0"/>
    </xf>
    <xf numFmtId="0" fontId="31" fillId="2" borderId="2" xfId="29" applyFont="1" applyFill="1" applyBorder="1" applyAlignment="1">
      <alignment horizontal="left" vertical="center" wrapText="1"/>
      <protection/>
    </xf>
    <xf numFmtId="0" fontId="31" fillId="10" borderId="2" xfId="29" applyFont="1" applyFill="1" applyBorder="1" applyAlignment="1">
      <alignment horizontal="center" vertical="center" wrapText="1"/>
      <protection/>
    </xf>
    <xf numFmtId="168" fontId="30" fillId="10" borderId="2" xfId="30" applyNumberFormat="1" applyFont="1" applyFill="1" applyBorder="1" applyAlignment="1" applyProtection="1">
      <alignment horizontal="center" vertical="center"/>
      <protection locked="0"/>
    </xf>
    <xf numFmtId="168" fontId="30" fillId="2" borderId="2" xfId="31" applyNumberFormat="1" applyFont="1" applyFill="1" applyBorder="1" applyAlignment="1">
      <alignment horizontal="center" vertical="center"/>
      <protection/>
    </xf>
    <xf numFmtId="0" fontId="33" fillId="0" borderId="0" xfId="31" applyFont="1">
      <alignment/>
      <protection/>
    </xf>
    <xf numFmtId="0" fontId="33" fillId="0" borderId="2" xfId="31" applyFont="1" applyBorder="1" applyAlignment="1">
      <alignment horizontal="center" vertical="center"/>
      <protection/>
    </xf>
    <xf numFmtId="0" fontId="33" fillId="2" borderId="2" xfId="31" applyFont="1" applyFill="1" applyBorder="1" applyAlignment="1">
      <alignment horizontal="center" vertical="center"/>
      <protection/>
    </xf>
    <xf numFmtId="168" fontId="30" fillId="0" borderId="2" xfId="31" applyNumberFormat="1" applyFont="1" applyBorder="1" applyAlignment="1">
      <alignment horizontal="center" vertical="center"/>
      <protection/>
    </xf>
    <xf numFmtId="1" fontId="30" fillId="0" borderId="2" xfId="31" applyNumberFormat="1" applyFont="1" applyBorder="1" applyAlignment="1">
      <alignment horizontal="center" vertical="center"/>
      <protection/>
    </xf>
    <xf numFmtId="1" fontId="30" fillId="2" borderId="2" xfId="31" applyNumberFormat="1" applyFont="1" applyFill="1" applyBorder="1" applyAlignment="1">
      <alignment horizontal="center" vertical="center"/>
      <protection/>
    </xf>
    <xf numFmtId="1" fontId="30" fillId="0" borderId="2" xfId="31" applyNumberFormat="1" applyFont="1" applyBorder="1" applyAlignment="1" applyProtection="1">
      <alignment horizontal="center" vertical="center"/>
      <protection locked="0"/>
    </xf>
    <xf numFmtId="3" fontId="30" fillId="2" borderId="2" xfId="31" applyNumberFormat="1" applyFont="1" applyFill="1" applyBorder="1" applyAlignment="1">
      <alignment horizontal="center" vertical="center"/>
      <protection/>
    </xf>
    <xf numFmtId="0" fontId="30" fillId="10" borderId="2" xfId="31" applyFont="1" applyFill="1" applyBorder="1" applyAlignment="1">
      <alignment horizontal="center" vertical="center"/>
      <protection/>
    </xf>
    <xf numFmtId="0" fontId="31" fillId="10" borderId="2" xfId="29" applyFont="1" applyFill="1" applyBorder="1" applyAlignment="1" applyProtection="1">
      <alignment horizontal="center" vertical="center" wrapText="1"/>
      <protection locked="0"/>
    </xf>
    <xf numFmtId="0" fontId="33" fillId="12" borderId="2" xfId="31" applyFont="1" applyFill="1" applyBorder="1" applyAlignment="1">
      <alignment horizontal="center" vertical="center"/>
      <protection/>
    </xf>
    <xf numFmtId="168" fontId="30" fillId="12" borderId="2" xfId="31" applyNumberFormat="1" applyFont="1" applyFill="1" applyBorder="1" applyAlignment="1">
      <alignment horizontal="center" vertical="center"/>
      <protection/>
    </xf>
    <xf numFmtId="1" fontId="30" fillId="12" borderId="2" xfId="31" applyNumberFormat="1" applyFont="1" applyFill="1" applyBorder="1" applyAlignment="1">
      <alignment horizontal="center" vertical="center"/>
      <protection/>
    </xf>
    <xf numFmtId="168" fontId="34" fillId="12" borderId="2" xfId="31" applyNumberFormat="1" applyFont="1" applyFill="1" applyBorder="1" applyAlignment="1">
      <alignment horizontal="center" vertical="center"/>
      <protection/>
    </xf>
    <xf numFmtId="1" fontId="34" fillId="12" borderId="2" xfId="31" applyNumberFormat="1" applyFont="1" applyFill="1" applyBorder="1" applyAlignment="1">
      <alignment horizontal="center" vertical="center"/>
      <protection/>
    </xf>
    <xf numFmtId="1" fontId="30" fillId="12" borderId="2" xfId="31" applyNumberFormat="1" applyFont="1" applyFill="1" applyBorder="1" applyAlignment="1" applyProtection="1">
      <alignment horizontal="center" vertical="center"/>
      <protection locked="0"/>
    </xf>
    <xf numFmtId="3" fontId="30" fillId="12" borderId="2" xfId="31" applyNumberFormat="1" applyFont="1" applyFill="1" applyBorder="1" applyAlignment="1">
      <alignment horizontal="center" vertical="center"/>
      <protection/>
    </xf>
    <xf numFmtId="0" fontId="30" fillId="12" borderId="2" xfId="31" applyFont="1" applyFill="1" applyBorder="1" applyAlignment="1">
      <alignment horizontal="center" vertical="center"/>
      <protection/>
    </xf>
    <xf numFmtId="0" fontId="31" fillId="12" borderId="2" xfId="29" applyFont="1" applyFill="1" applyBorder="1" applyAlignment="1" applyProtection="1">
      <alignment horizontal="left" vertical="center" wrapText="1"/>
      <protection locked="0"/>
    </xf>
    <xf numFmtId="0" fontId="33" fillId="10" borderId="2" xfId="31" applyFont="1" applyFill="1" applyBorder="1" applyAlignment="1">
      <alignment horizontal="center" vertical="center"/>
      <protection/>
    </xf>
    <xf numFmtId="8" fontId="33" fillId="2" borderId="2" xfId="31" applyNumberFormat="1" applyFont="1" applyFill="1" applyBorder="1" applyAlignment="1">
      <alignment horizontal="center" vertical="center"/>
      <protection/>
    </xf>
    <xf numFmtId="168" fontId="34" fillId="2" borderId="2" xfId="31" applyNumberFormat="1" applyFont="1" applyFill="1" applyBorder="1" applyAlignment="1">
      <alignment horizontal="center" vertical="center"/>
      <protection/>
    </xf>
    <xf numFmtId="1" fontId="34" fillId="2" borderId="2" xfId="31" applyNumberFormat="1" applyFont="1" applyFill="1" applyBorder="1" applyAlignment="1">
      <alignment horizontal="center" vertical="center"/>
      <protection/>
    </xf>
    <xf numFmtId="168" fontId="30" fillId="13" borderId="2" xfId="31" applyNumberFormat="1" applyFont="1" applyFill="1" applyBorder="1" applyAlignment="1">
      <alignment horizontal="center" vertical="center"/>
      <protection/>
    </xf>
    <xf numFmtId="1" fontId="30" fillId="13" borderId="2" xfId="31" applyNumberFormat="1" applyFont="1" applyFill="1" applyBorder="1" applyAlignment="1">
      <alignment horizontal="center" vertical="center"/>
      <protection/>
    </xf>
    <xf numFmtId="1" fontId="30" fillId="10" borderId="2" xfId="31" applyNumberFormat="1" applyFont="1" applyFill="1" applyBorder="1" applyAlignment="1">
      <alignment horizontal="center" vertical="center"/>
      <protection/>
    </xf>
    <xf numFmtId="168" fontId="30" fillId="10" borderId="2" xfId="31" applyNumberFormat="1" applyFont="1" applyFill="1" applyBorder="1" applyAlignment="1">
      <alignment horizontal="center" vertical="center"/>
      <protection/>
    </xf>
    <xf numFmtId="168" fontId="30" fillId="0" borderId="2" xfId="31" applyNumberFormat="1" applyFont="1" applyBorder="1" applyAlignment="1" applyProtection="1">
      <alignment horizontal="center" vertical="center"/>
      <protection locked="0"/>
    </xf>
    <xf numFmtId="168" fontId="34" fillId="2" borderId="2" xfId="31" applyNumberFormat="1" applyFont="1" applyFill="1" applyBorder="1" applyAlignment="1" applyProtection="1">
      <alignment horizontal="center" vertical="center"/>
      <protection locked="0"/>
    </xf>
    <xf numFmtId="1" fontId="34" fillId="2" borderId="2" xfId="31" applyNumberFormat="1" applyFont="1" applyFill="1" applyBorder="1" applyAlignment="1" applyProtection="1">
      <alignment horizontal="center" vertical="center"/>
      <protection locked="0"/>
    </xf>
    <xf numFmtId="168" fontId="30" fillId="13" borderId="2" xfId="31" applyNumberFormat="1" applyFont="1" applyFill="1" applyBorder="1" applyAlignment="1" applyProtection="1">
      <alignment horizontal="center" vertical="center"/>
      <protection locked="0"/>
    </xf>
    <xf numFmtId="1" fontId="30" fillId="13" borderId="2" xfId="31" applyNumberFormat="1" applyFont="1" applyFill="1" applyBorder="1" applyAlignment="1" applyProtection="1">
      <alignment horizontal="center" vertical="center"/>
      <protection locked="0"/>
    </xf>
    <xf numFmtId="1" fontId="30" fillId="10" borderId="2" xfId="31" applyNumberFormat="1" applyFont="1" applyFill="1" applyBorder="1" applyAlignment="1" applyProtection="1">
      <alignment horizontal="center" vertical="center"/>
      <protection locked="0"/>
    </xf>
    <xf numFmtId="168" fontId="30" fillId="2" borderId="2" xfId="31" applyNumberFormat="1" applyFont="1" applyFill="1" applyBorder="1" applyAlignment="1" applyProtection="1">
      <alignment horizontal="center" vertical="center"/>
      <protection locked="0"/>
    </xf>
    <xf numFmtId="168" fontId="30" fillId="10" borderId="2" xfId="31" applyNumberFormat="1" applyFont="1" applyFill="1" applyBorder="1" applyAlignment="1" applyProtection="1">
      <alignment horizontal="center" vertical="center"/>
      <protection locked="0"/>
    </xf>
    <xf numFmtId="168" fontId="30" fillId="2" borderId="2" xfId="29" applyNumberFormat="1" applyFont="1" applyFill="1" applyBorder="1" applyAlignment="1">
      <alignment horizontal="center" vertical="center"/>
      <protection/>
    </xf>
    <xf numFmtId="3" fontId="30" fillId="2" borderId="2" xfId="29" applyNumberFormat="1" applyFont="1" applyFill="1" applyBorder="1" applyAlignment="1">
      <alignment horizontal="center" vertical="center"/>
      <protection/>
    </xf>
    <xf numFmtId="168" fontId="35" fillId="10" borderId="2" xfId="31" applyNumberFormat="1" applyFont="1" applyFill="1" applyBorder="1" applyAlignment="1">
      <alignment horizontal="center" vertical="center"/>
      <protection/>
    </xf>
    <xf numFmtId="168" fontId="35" fillId="12" borderId="2" xfId="31" applyNumberFormat="1" applyFont="1" applyFill="1" applyBorder="1" applyAlignment="1">
      <alignment horizontal="center" vertical="center"/>
      <protection/>
    </xf>
    <xf numFmtId="0" fontId="33" fillId="0" borderId="0" xfId="31" applyFont="1" applyAlignment="1">
      <alignment vertical="center"/>
      <protection/>
    </xf>
    <xf numFmtId="170" fontId="30" fillId="13" borderId="2" xfId="31" applyNumberFormat="1" applyFont="1" applyFill="1" applyBorder="1" applyAlignment="1">
      <alignment horizontal="center" vertical="center"/>
      <protection/>
    </xf>
    <xf numFmtId="0" fontId="1" fillId="2" borderId="2" xfId="28" applyFill="1" applyBorder="1" applyAlignment="1">
      <alignment horizontal="left" vertical="center" wrapText="1"/>
      <protection/>
    </xf>
    <xf numFmtId="168" fontId="30" fillId="10" borderId="2" xfId="29" applyNumberFormat="1" applyFont="1" applyFill="1" applyBorder="1" applyAlignment="1" applyProtection="1">
      <alignment horizontal="center" vertical="center"/>
      <protection locked="0"/>
    </xf>
    <xf numFmtId="3" fontId="30" fillId="10" borderId="2" xfId="29" applyNumberFormat="1" applyFont="1" applyFill="1" applyBorder="1" applyAlignment="1">
      <alignment horizontal="center" vertical="center"/>
      <protection/>
    </xf>
    <xf numFmtId="168" fontId="30" fillId="14" borderId="2" xfId="31" applyNumberFormat="1" applyFont="1" applyFill="1" applyBorder="1" applyAlignment="1">
      <alignment horizontal="center" vertical="center"/>
      <protection/>
    </xf>
    <xf numFmtId="168" fontId="30" fillId="0" borderId="2" xfId="31" applyNumberFormat="1" applyFont="1" applyBorder="1" applyAlignment="1">
      <alignment horizontal="center" vertical="center" wrapText="1"/>
      <protection/>
    </xf>
    <xf numFmtId="0" fontId="31" fillId="10" borderId="2" xfId="25" applyFont="1" applyFill="1" applyBorder="1" applyAlignment="1" applyProtection="1">
      <alignment horizontal="center" vertical="center" wrapText="1"/>
      <protection locked="0"/>
    </xf>
    <xf numFmtId="8" fontId="33" fillId="10" borderId="2" xfId="31" applyNumberFormat="1" applyFont="1" applyFill="1" applyBorder="1" applyAlignment="1">
      <alignment horizontal="center" vertical="center" wrapText="1"/>
      <protection/>
    </xf>
    <xf numFmtId="1" fontId="30" fillId="13" borderId="2" xfId="31" applyNumberFormat="1" applyFont="1" applyFill="1" applyBorder="1" applyAlignment="1" applyProtection="1">
      <alignment horizontal="center" vertical="center" wrapText="1"/>
      <protection locked="0"/>
    </xf>
    <xf numFmtId="1" fontId="30" fillId="0" borderId="2" xfId="31" applyNumberFormat="1" applyFont="1" applyBorder="1" applyAlignment="1" applyProtection="1">
      <alignment horizontal="center" vertical="center" wrapText="1"/>
      <protection locked="0"/>
    </xf>
    <xf numFmtId="1" fontId="30" fillId="2" borderId="2" xfId="31" applyNumberFormat="1" applyFont="1" applyFill="1" applyBorder="1" applyAlignment="1" applyProtection="1">
      <alignment horizontal="center" vertical="center"/>
      <protection locked="0"/>
    </xf>
    <xf numFmtId="0" fontId="31" fillId="10" borderId="2" xfId="29" applyFont="1" applyFill="1" applyBorder="1" applyAlignment="1" applyProtection="1">
      <alignment horizontal="left" vertical="top" wrapText="1"/>
      <protection locked="0"/>
    </xf>
    <xf numFmtId="168" fontId="30" fillId="2" borderId="2" xfId="30" applyNumberFormat="1" applyFont="1" applyFill="1" applyBorder="1" applyAlignment="1" applyProtection="1">
      <alignment horizontal="center" vertical="center"/>
      <protection locked="0"/>
    </xf>
    <xf numFmtId="3" fontId="30" fillId="2" borderId="2" xfId="30" applyNumberFormat="1" applyFont="1" applyFill="1" applyBorder="1" applyAlignment="1">
      <alignment horizontal="center" vertical="center"/>
      <protection/>
    </xf>
    <xf numFmtId="8" fontId="33" fillId="10" borderId="2" xfId="31" applyNumberFormat="1" applyFont="1" applyFill="1" applyBorder="1" applyAlignment="1">
      <alignment horizontal="center" vertical="center"/>
      <protection/>
    </xf>
    <xf numFmtId="170" fontId="30" fillId="2" borderId="2" xfId="29" applyNumberFormat="1" applyFont="1" applyFill="1" applyBorder="1" applyAlignment="1" applyProtection="1">
      <alignment horizontal="center" vertical="center"/>
      <protection locked="0"/>
    </xf>
    <xf numFmtId="170" fontId="30" fillId="2" borderId="2" xfId="31" applyNumberFormat="1" applyFont="1" applyFill="1" applyBorder="1" applyAlignment="1" applyProtection="1">
      <alignment horizontal="center" vertical="center" wrapText="1"/>
      <protection locked="0"/>
    </xf>
    <xf numFmtId="1" fontId="30" fillId="2" borderId="2" xfId="32" applyNumberFormat="1" applyFont="1" applyFill="1" applyBorder="1" applyAlignment="1" applyProtection="1">
      <alignment horizontal="center" vertical="center"/>
      <protection locked="0"/>
    </xf>
    <xf numFmtId="1" fontId="30" fillId="0" borderId="2" xfId="31" applyNumberFormat="1" applyFont="1" applyBorder="1" applyAlignment="1">
      <alignment horizontal="center" vertical="center" wrapText="1"/>
      <protection/>
    </xf>
    <xf numFmtId="168" fontId="30" fillId="2" borderId="2" xfId="31" applyNumberFormat="1" applyFont="1" applyFill="1" applyBorder="1" applyAlignment="1" applyProtection="1">
      <alignment horizontal="center" vertical="center" wrapText="1"/>
      <protection locked="0"/>
    </xf>
    <xf numFmtId="168" fontId="33" fillId="10" borderId="2" xfId="31" applyNumberFormat="1" applyFont="1" applyFill="1" applyBorder="1" applyAlignment="1">
      <alignment horizontal="center" vertical="center"/>
      <protection/>
    </xf>
    <xf numFmtId="3" fontId="30" fillId="2" borderId="2" xfId="31" applyNumberFormat="1" applyFont="1" applyFill="1" applyBorder="1" applyAlignment="1">
      <alignment horizontal="center" vertical="center" wrapText="1"/>
      <protection/>
    </xf>
    <xf numFmtId="168" fontId="30" fillId="0" borderId="2" xfId="31" applyNumberFormat="1" applyFont="1" applyBorder="1" applyAlignment="1" applyProtection="1">
      <alignment horizontal="center" vertical="center" wrapText="1"/>
      <protection locked="0"/>
    </xf>
    <xf numFmtId="168" fontId="34" fillId="2" borderId="2" xfId="31" applyNumberFormat="1" applyFont="1" applyFill="1" applyBorder="1" applyAlignment="1" applyProtection="1">
      <alignment horizontal="center" vertical="center" wrapText="1"/>
      <protection locked="0"/>
    </xf>
    <xf numFmtId="1" fontId="30" fillId="2" borderId="2" xfId="31" applyNumberFormat="1" applyFont="1" applyFill="1" applyBorder="1" applyAlignment="1" applyProtection="1">
      <alignment horizontal="center" vertical="center" wrapText="1"/>
      <protection locked="0"/>
    </xf>
    <xf numFmtId="168" fontId="30" fillId="12" borderId="2" xfId="31" applyNumberFormat="1" applyFont="1" applyFill="1" applyBorder="1" applyAlignment="1" applyProtection="1">
      <alignment horizontal="center" vertical="center" wrapText="1"/>
      <protection locked="0"/>
    </xf>
    <xf numFmtId="168" fontId="34" fillId="12" borderId="2" xfId="31" applyNumberFormat="1" applyFont="1" applyFill="1" applyBorder="1" applyAlignment="1" applyProtection="1">
      <alignment horizontal="center" vertical="center" wrapText="1"/>
      <protection locked="0"/>
    </xf>
    <xf numFmtId="1" fontId="34" fillId="12" borderId="2" xfId="31" applyNumberFormat="1" applyFont="1" applyFill="1" applyBorder="1" applyAlignment="1" applyProtection="1">
      <alignment horizontal="center" vertical="center"/>
      <protection locked="0"/>
    </xf>
    <xf numFmtId="168" fontId="30" fillId="12" borderId="2" xfId="31" applyNumberFormat="1" applyFont="1" applyFill="1" applyBorder="1" applyAlignment="1" applyProtection="1">
      <alignment horizontal="center" vertical="center"/>
      <protection locked="0"/>
    </xf>
    <xf numFmtId="1" fontId="30" fillId="12" borderId="2" xfId="31" applyNumberFormat="1" applyFont="1" applyFill="1" applyBorder="1" applyAlignment="1" applyProtection="1">
      <alignment horizontal="center" vertical="center" wrapText="1"/>
      <protection locked="0"/>
    </xf>
    <xf numFmtId="168" fontId="30" fillId="12" borderId="2" xfId="29" applyNumberFormat="1" applyFont="1" applyFill="1" applyBorder="1" applyAlignment="1" applyProtection="1">
      <alignment horizontal="center" vertical="center"/>
      <protection locked="0"/>
    </xf>
    <xf numFmtId="3" fontId="30" fillId="12" borderId="2" xfId="29" applyNumberFormat="1" applyFont="1" applyFill="1" applyBorder="1" applyAlignment="1">
      <alignment horizontal="center" vertical="center"/>
      <protection/>
    </xf>
    <xf numFmtId="3" fontId="34" fillId="2" borderId="2" xfId="31" applyNumberFormat="1" applyFont="1" applyFill="1" applyBorder="1" applyAlignment="1" applyProtection="1">
      <alignment horizontal="center" vertical="center"/>
      <protection locked="0"/>
    </xf>
    <xf numFmtId="3" fontId="30" fillId="0" borderId="2" xfId="31" applyNumberFormat="1" applyFont="1" applyBorder="1" applyAlignment="1">
      <alignment horizontal="center" vertical="center"/>
      <protection/>
    </xf>
    <xf numFmtId="3" fontId="30" fillId="0" borderId="2" xfId="31" applyNumberFormat="1" applyFont="1" applyBorder="1" applyAlignment="1" applyProtection="1">
      <alignment horizontal="center" vertical="center"/>
      <protection locked="0"/>
    </xf>
    <xf numFmtId="8" fontId="33" fillId="2" borderId="2" xfId="31" applyNumberFormat="1" applyFont="1" applyFill="1" applyBorder="1" applyAlignment="1">
      <alignment horizontal="center" vertical="top"/>
      <protection/>
    </xf>
    <xf numFmtId="0" fontId="33" fillId="2" borderId="2" xfId="31" applyFont="1" applyFill="1" applyBorder="1" applyAlignment="1">
      <alignment horizontal="center" vertical="center" wrapText="1"/>
      <protection/>
    </xf>
    <xf numFmtId="3" fontId="30" fillId="2" borderId="2" xfId="31" applyNumberFormat="1" applyFont="1" applyFill="1" applyBorder="1" applyAlignment="1" applyProtection="1">
      <alignment horizontal="center" vertical="center"/>
      <protection locked="0"/>
    </xf>
    <xf numFmtId="168" fontId="30" fillId="2" borderId="2" xfId="30" applyNumberFormat="1" applyFont="1" applyFill="1" applyBorder="1" applyAlignment="1">
      <alignment horizontal="center" vertical="center"/>
      <protection/>
    </xf>
    <xf numFmtId="168" fontId="30" fillId="10" borderId="2" xfId="29" applyNumberFormat="1" applyFont="1" applyFill="1" applyBorder="1" applyAlignment="1" applyProtection="1">
      <alignment vertical="center" wrapText="1"/>
      <protection locked="0"/>
    </xf>
    <xf numFmtId="3" fontId="30" fillId="10" borderId="2" xfId="29" applyNumberFormat="1" applyFont="1" applyFill="1" applyBorder="1" applyAlignment="1">
      <alignment horizontal="center" vertical="center" wrapText="1"/>
      <protection/>
    </xf>
    <xf numFmtId="3" fontId="30" fillId="10" borderId="2" xfId="30" applyNumberFormat="1" applyFont="1" applyFill="1" applyBorder="1" applyAlignment="1">
      <alignment horizontal="center" vertical="center"/>
      <protection/>
    </xf>
    <xf numFmtId="1" fontId="30" fillId="10" borderId="2" xfId="31" applyNumberFormat="1" applyFont="1" applyFill="1" applyBorder="1" applyAlignment="1" applyProtection="1">
      <alignment horizontal="center" vertical="center" wrapText="1"/>
      <protection locked="0"/>
    </xf>
    <xf numFmtId="0" fontId="33" fillId="10" borderId="0" xfId="31" applyFont="1" applyFill="1" applyAlignment="1">
      <alignment vertical="center"/>
      <protection/>
    </xf>
    <xf numFmtId="168" fontId="34" fillId="12" borderId="2" xfId="31" applyNumberFormat="1" applyFont="1" applyFill="1" applyBorder="1" applyAlignment="1" applyProtection="1">
      <alignment horizontal="center" vertical="center"/>
      <protection locked="0"/>
    </xf>
    <xf numFmtId="3" fontId="37" fillId="12" borderId="2" xfId="31" applyNumberFormat="1" applyFont="1" applyFill="1" applyBorder="1" applyAlignment="1">
      <alignment horizontal="center" vertical="center" wrapText="1"/>
      <protection/>
    </xf>
    <xf numFmtId="168" fontId="30" fillId="10" borderId="2" xfId="31" applyNumberFormat="1" applyFont="1" applyFill="1" applyBorder="1" applyAlignment="1" applyProtection="1">
      <alignment horizontal="center" vertical="center" wrapText="1"/>
      <protection locked="0"/>
    </xf>
    <xf numFmtId="1" fontId="38" fillId="2" borderId="2" xfId="31" applyNumberFormat="1" applyFont="1" applyFill="1" applyBorder="1" applyAlignment="1" applyProtection="1">
      <alignment horizontal="center" vertical="center"/>
      <protection locked="0"/>
    </xf>
    <xf numFmtId="168" fontId="30" fillId="10" borderId="2" xfId="30" applyNumberFormat="1" applyFont="1" applyFill="1" applyBorder="1" applyAlignment="1">
      <alignment horizontal="center" vertical="center"/>
      <protection/>
    </xf>
    <xf numFmtId="168" fontId="35" fillId="2" borderId="2" xfId="31" applyNumberFormat="1" applyFont="1" applyFill="1" applyBorder="1" applyAlignment="1" applyProtection="1">
      <alignment horizontal="center" vertical="center"/>
      <protection locked="0"/>
    </xf>
    <xf numFmtId="168" fontId="30" fillId="12" borderId="2" xfId="30" applyNumberFormat="1" applyFont="1" applyFill="1" applyBorder="1" applyAlignment="1" applyProtection="1">
      <alignment horizontal="center" vertical="center"/>
      <protection locked="0"/>
    </xf>
    <xf numFmtId="3" fontId="30" fillId="12" borderId="2" xfId="30" applyNumberFormat="1" applyFont="1" applyFill="1" applyBorder="1" applyAlignment="1">
      <alignment horizontal="center" vertical="center"/>
      <protection/>
    </xf>
    <xf numFmtId="168" fontId="30" fillId="13" borderId="2" xfId="31" applyNumberFormat="1" applyFont="1" applyFill="1" applyBorder="1" applyAlignment="1" applyProtection="1">
      <alignment horizontal="center" vertical="center" wrapText="1"/>
      <protection locked="0"/>
    </xf>
    <xf numFmtId="0" fontId="31" fillId="10" borderId="2" xfId="29" applyFont="1" applyFill="1" applyBorder="1" applyAlignment="1" applyProtection="1">
      <alignment vertical="top" wrapText="1"/>
      <protection locked="0"/>
    </xf>
    <xf numFmtId="168" fontId="33" fillId="2" borderId="2" xfId="31" applyNumberFormat="1" applyFont="1" applyFill="1" applyBorder="1" applyAlignment="1">
      <alignment horizontal="center" vertical="center"/>
      <protection/>
    </xf>
    <xf numFmtId="1" fontId="30" fillId="13" borderId="2" xfId="31" applyNumberFormat="1" applyFont="1" applyFill="1" applyBorder="1" applyAlignment="1">
      <alignment horizontal="center" vertical="center" wrapText="1"/>
      <protection/>
    </xf>
    <xf numFmtId="0" fontId="31" fillId="10" borderId="2" xfId="29" applyFont="1" applyFill="1" applyBorder="1" applyAlignment="1">
      <alignment vertical="top" wrapText="1"/>
      <protection/>
    </xf>
    <xf numFmtId="0" fontId="32" fillId="10" borderId="2" xfId="29" applyFont="1" applyFill="1" applyBorder="1" applyAlignment="1">
      <alignment horizontal="center" vertical="center"/>
      <protection/>
    </xf>
    <xf numFmtId="168" fontId="30" fillId="2" borderId="2" xfId="30" applyNumberFormat="1" applyFont="1" applyFill="1" applyBorder="1" applyAlignment="1">
      <alignment horizontal="center" vertical="center" wrapText="1"/>
      <protection/>
    </xf>
    <xf numFmtId="3" fontId="30" fillId="2" borderId="2" xfId="30" applyNumberFormat="1" applyFont="1" applyFill="1" applyBorder="1" applyAlignment="1">
      <alignment horizontal="center" vertical="center" wrapText="1"/>
      <protection/>
    </xf>
    <xf numFmtId="168" fontId="30" fillId="10" borderId="2" xfId="30" applyNumberFormat="1" applyFont="1" applyFill="1" applyBorder="1" applyAlignment="1">
      <alignment horizontal="center" vertical="center" wrapText="1"/>
      <protection/>
    </xf>
    <xf numFmtId="3" fontId="30" fillId="10" borderId="2" xfId="30" applyNumberFormat="1" applyFont="1" applyFill="1" applyBorder="1" applyAlignment="1">
      <alignment horizontal="center" vertical="center" wrapText="1"/>
      <protection/>
    </xf>
    <xf numFmtId="0" fontId="30" fillId="2" borderId="2" xfId="29" applyFont="1" applyFill="1" applyBorder="1" applyAlignment="1">
      <alignment horizontal="center" vertical="center" wrapText="1"/>
      <protection/>
    </xf>
    <xf numFmtId="0" fontId="32" fillId="10" borderId="2" xfId="29" applyFont="1" applyFill="1" applyBorder="1" applyAlignment="1">
      <alignment horizontal="center" vertical="center" wrapText="1"/>
      <protection/>
    </xf>
    <xf numFmtId="168" fontId="34" fillId="2" borderId="2" xfId="31" applyNumberFormat="1" applyFont="1" applyFill="1" applyBorder="1" applyAlignment="1">
      <alignment horizontal="center" vertical="center" wrapText="1"/>
      <protection/>
    </xf>
    <xf numFmtId="8" fontId="33" fillId="12" borderId="2" xfId="31" applyNumberFormat="1" applyFont="1" applyFill="1" applyBorder="1" applyAlignment="1">
      <alignment horizontal="center" vertical="center"/>
      <protection/>
    </xf>
    <xf numFmtId="168" fontId="30" fillId="12" borderId="2" xfId="30" applyNumberFormat="1" applyFont="1" applyFill="1" applyBorder="1" applyAlignment="1">
      <alignment horizontal="center" vertical="center"/>
      <protection/>
    </xf>
    <xf numFmtId="168" fontId="30" fillId="12" borderId="2" xfId="29" applyNumberFormat="1" applyFont="1" applyFill="1" applyBorder="1" applyAlignment="1">
      <alignment vertical="center"/>
      <protection/>
    </xf>
    <xf numFmtId="168" fontId="31" fillId="10" borderId="2" xfId="30" applyNumberFormat="1" applyFont="1" applyFill="1" applyBorder="1" applyAlignment="1">
      <alignment vertical="center"/>
      <protection/>
    </xf>
    <xf numFmtId="3" fontId="31" fillId="10" borderId="2" xfId="30" applyNumberFormat="1" applyFont="1" applyFill="1" applyBorder="1" applyAlignment="1">
      <alignment horizontal="center" vertical="center"/>
      <protection/>
    </xf>
    <xf numFmtId="0" fontId="30" fillId="2" borderId="2" xfId="29" applyFont="1" applyFill="1" applyBorder="1" applyAlignment="1" applyProtection="1">
      <alignment horizontal="center" vertical="center" wrapText="1"/>
      <protection locked="0"/>
    </xf>
    <xf numFmtId="168" fontId="31" fillId="10" borderId="2" xfId="29" applyNumberFormat="1" applyFont="1" applyFill="1" applyBorder="1" applyAlignment="1">
      <alignment vertical="center"/>
      <protection/>
    </xf>
    <xf numFmtId="168" fontId="31" fillId="10" borderId="2" xfId="29" applyNumberFormat="1" applyFont="1" applyFill="1" applyBorder="1" applyAlignment="1" applyProtection="1">
      <alignment vertical="center"/>
      <protection locked="0"/>
    </xf>
    <xf numFmtId="168" fontId="31" fillId="10" borderId="2" xfId="30" applyNumberFormat="1" applyFont="1" applyFill="1" applyBorder="1" applyAlignment="1" applyProtection="1">
      <alignment vertical="center"/>
      <protection locked="0"/>
    </xf>
    <xf numFmtId="168" fontId="30" fillId="12" borderId="2" xfId="30" applyNumberFormat="1" applyFont="1" applyFill="1" applyBorder="1" applyAlignment="1">
      <alignment vertical="center"/>
      <protection/>
    </xf>
    <xf numFmtId="3" fontId="30" fillId="2" borderId="2" xfId="30" applyNumberFormat="1" applyFont="1" applyFill="1" applyBorder="1" applyAlignment="1">
      <alignment horizontal="center"/>
      <protection/>
    </xf>
    <xf numFmtId="168" fontId="30" fillId="10" borderId="2" xfId="30" applyNumberFormat="1" applyFont="1" applyFill="1" applyBorder="1" applyAlignment="1" applyProtection="1">
      <alignment horizontal="center"/>
      <protection locked="0"/>
    </xf>
    <xf numFmtId="3" fontId="30" fillId="10" borderId="2" xfId="30" applyNumberFormat="1" applyFont="1" applyFill="1" applyBorder="1" applyAlignment="1">
      <alignment horizontal="center"/>
      <protection/>
    </xf>
    <xf numFmtId="168" fontId="39" fillId="10" borderId="2" xfId="31" applyNumberFormat="1" applyFont="1" applyFill="1" applyBorder="1" applyAlignment="1">
      <alignment horizontal="center" vertical="center" wrapText="1"/>
      <protection/>
    </xf>
    <xf numFmtId="1" fontId="39" fillId="10" borderId="2" xfId="31" applyNumberFormat="1" applyFont="1" applyFill="1" applyBorder="1" applyAlignment="1">
      <alignment horizontal="center" vertical="center" wrapText="1"/>
      <protection/>
    </xf>
    <xf numFmtId="168" fontId="39" fillId="2" borderId="2" xfId="31" applyNumberFormat="1" applyFont="1" applyFill="1" applyBorder="1" applyAlignment="1">
      <alignment horizontal="center" vertical="center" wrapText="1"/>
      <protection/>
    </xf>
    <xf numFmtId="1" fontId="39" fillId="2" borderId="2" xfId="31" applyNumberFormat="1" applyFont="1" applyFill="1" applyBorder="1" applyAlignment="1">
      <alignment horizontal="center" vertical="center" wrapText="1"/>
      <protection/>
    </xf>
    <xf numFmtId="168" fontId="39" fillId="0" borderId="2" xfId="31" applyNumberFormat="1" applyFont="1" applyBorder="1" applyAlignment="1">
      <alignment horizontal="center" vertical="center" wrapText="1"/>
      <protection/>
    </xf>
    <xf numFmtId="1" fontId="39" fillId="0" borderId="2" xfId="31" applyNumberFormat="1" applyFont="1" applyBorder="1" applyAlignment="1">
      <alignment horizontal="center" vertical="center" wrapText="1"/>
      <protection/>
    </xf>
    <xf numFmtId="168" fontId="39" fillId="13" borderId="2" xfId="31" applyNumberFormat="1" applyFont="1" applyFill="1" applyBorder="1" applyAlignment="1">
      <alignment horizontal="center" vertical="center" wrapText="1"/>
      <protection/>
    </xf>
    <xf numFmtId="1" fontId="39" fillId="13" borderId="2" xfId="31" applyNumberFormat="1" applyFont="1" applyFill="1" applyBorder="1" applyAlignment="1">
      <alignment horizontal="center" vertical="center" wrapText="1"/>
      <protection/>
    </xf>
    <xf numFmtId="3" fontId="39" fillId="13" borderId="2" xfId="31" applyNumberFormat="1" applyFont="1" applyFill="1" applyBorder="1" applyAlignment="1">
      <alignment horizontal="center" vertical="center" wrapText="1"/>
      <protection/>
    </xf>
    <xf numFmtId="0" fontId="40" fillId="10" borderId="2" xfId="29" applyFont="1" applyFill="1" applyBorder="1" applyAlignment="1">
      <alignment horizontal="center" vertical="center" wrapText="1"/>
      <protection/>
    </xf>
    <xf numFmtId="0" fontId="39" fillId="10" borderId="2" xfId="31" applyFont="1" applyFill="1" applyBorder="1" applyAlignment="1">
      <alignment horizontal="center" vertical="center" wrapText="1"/>
      <protection/>
    </xf>
    <xf numFmtId="0" fontId="39" fillId="13" borderId="2" xfId="31" applyFont="1" applyFill="1" applyBorder="1" applyAlignment="1">
      <alignment horizontal="center" vertical="center" wrapText="1"/>
      <protection/>
    </xf>
    <xf numFmtId="0" fontId="40" fillId="0" borderId="2" xfId="31" applyFont="1" applyBorder="1" applyAlignment="1">
      <alignment horizontal="center" vertical="center" wrapText="1"/>
      <protection/>
    </xf>
    <xf numFmtId="0" fontId="43" fillId="0" borderId="2" xfId="31" applyFont="1" applyBorder="1" applyAlignment="1">
      <alignment horizontal="center" vertical="center" wrapText="1"/>
      <protection/>
    </xf>
    <xf numFmtId="0" fontId="43" fillId="15" borderId="2" xfId="31" applyFont="1" applyFill="1" applyBorder="1" applyAlignment="1">
      <alignment horizontal="center" vertical="center" wrapText="1"/>
      <protection/>
    </xf>
    <xf numFmtId="0" fontId="46" fillId="0" borderId="0" xfId="30" applyFont="1">
      <alignment/>
      <protection/>
    </xf>
    <xf numFmtId="0" fontId="46" fillId="0" borderId="0" xfId="30" applyFont="1" applyAlignment="1">
      <alignment horizontal="center"/>
      <protection/>
    </xf>
    <xf numFmtId="0" fontId="47" fillId="0" borderId="0" xfId="30" applyFont="1" applyAlignment="1">
      <alignment horizontal="center"/>
      <protection/>
    </xf>
    <xf numFmtId="0" fontId="44" fillId="15" borderId="2" xfId="30" applyFont="1" applyFill="1" applyBorder="1" applyAlignment="1">
      <alignment horizontal="center"/>
      <protection/>
    </xf>
    <xf numFmtId="0" fontId="46" fillId="0" borderId="2" xfId="30" applyFont="1" applyBorder="1" applyAlignment="1">
      <alignment horizontal="center"/>
      <protection/>
    </xf>
    <xf numFmtId="0" fontId="47" fillId="3" borderId="2" xfId="30" applyFont="1" applyFill="1" applyBorder="1" applyAlignment="1">
      <alignment horizontal="center"/>
      <protection/>
    </xf>
    <xf numFmtId="0" fontId="47" fillId="0" borderId="2" xfId="30" applyFont="1" applyBorder="1" applyAlignment="1">
      <alignment horizontal="center"/>
      <protection/>
    </xf>
    <xf numFmtId="0" fontId="46" fillId="10" borderId="2" xfId="34" applyFont="1" applyFill="1" applyBorder="1" applyAlignment="1">
      <alignment vertical="center"/>
      <protection/>
    </xf>
    <xf numFmtId="0" fontId="1" fillId="0" borderId="2" xfId="30" applyFont="1" applyBorder="1" applyAlignment="1">
      <alignment horizontal="center"/>
      <protection/>
    </xf>
    <xf numFmtId="0" fontId="44" fillId="3" borderId="2" xfId="30" applyFont="1" applyFill="1" applyBorder="1" applyAlignment="1">
      <alignment horizontal="center"/>
      <protection/>
    </xf>
    <xf numFmtId="0" fontId="46" fillId="10" borderId="6" xfId="34" applyFont="1" applyFill="1" applyBorder="1" applyAlignment="1">
      <alignment vertical="center"/>
      <protection/>
    </xf>
    <xf numFmtId="0" fontId="44" fillId="0" borderId="2" xfId="30" applyFont="1" applyBorder="1" applyAlignment="1">
      <alignment horizontal="center"/>
      <protection/>
    </xf>
    <xf numFmtId="0" fontId="46" fillId="10" borderId="6" xfId="34" applyFont="1" applyFill="1" applyBorder="1" applyAlignment="1">
      <alignment vertical="center" wrapText="1"/>
      <protection/>
    </xf>
    <xf numFmtId="0" fontId="46" fillId="10" borderId="6" xfId="21" applyFont="1" applyFill="1" applyBorder="1" applyAlignment="1" applyProtection="1">
      <alignment vertical="center" wrapText="1"/>
      <protection/>
    </xf>
    <xf numFmtId="0" fontId="46" fillId="10" borderId="6" xfId="34" applyFont="1" applyFill="1" applyBorder="1">
      <alignment/>
      <protection/>
    </xf>
    <xf numFmtId="0" fontId="1" fillId="10" borderId="2" xfId="30" applyFont="1" applyFill="1" applyBorder="1" applyAlignment="1">
      <alignment horizontal="center"/>
      <protection/>
    </xf>
    <xf numFmtId="0" fontId="47" fillId="15" borderId="2" xfId="30" applyFont="1" applyFill="1" applyBorder="1">
      <alignment/>
      <protection/>
    </xf>
    <xf numFmtId="0" fontId="46" fillId="0" borderId="0" xfId="30" applyFont="1" applyAlignment="1">
      <alignment horizontal="center" vertical="center"/>
      <protection/>
    </xf>
    <xf numFmtId="0" fontId="2" fillId="16" borderId="2" xfId="30" applyFont="1" applyFill="1" applyBorder="1" applyAlignment="1" applyProtection="1">
      <alignment horizontal="center" vertical="center" wrapText="1"/>
      <protection locked="0"/>
    </xf>
    <xf numFmtId="0" fontId="47" fillId="17" borderId="2" xfId="30" applyFont="1" applyFill="1" applyBorder="1" applyAlignment="1">
      <alignment horizontal="center" vertical="center" wrapText="1"/>
      <protection/>
    </xf>
    <xf numFmtId="0" fontId="47" fillId="18" borderId="2" xfId="30" applyFont="1" applyFill="1" applyBorder="1" applyAlignment="1">
      <alignment horizontal="center" vertical="center" wrapText="1"/>
      <protection/>
    </xf>
    <xf numFmtId="0" fontId="47" fillId="19" borderId="2" xfId="30" applyFont="1" applyFill="1" applyBorder="1" applyAlignment="1">
      <alignment horizontal="center" vertical="center" wrapText="1"/>
      <protection/>
    </xf>
    <xf numFmtId="0" fontId="48" fillId="3" borderId="2" xfId="34" applyFont="1" applyFill="1" applyBorder="1" applyAlignment="1">
      <alignment horizontal="center"/>
      <protection/>
    </xf>
    <xf numFmtId="0" fontId="45" fillId="10" borderId="6" xfId="34" applyFont="1" applyFill="1" applyBorder="1" applyAlignment="1">
      <alignment horizontal="center"/>
      <protection/>
    </xf>
    <xf numFmtId="0" fontId="2" fillId="15" borderId="2" xfId="33" applyFont="1" applyFill="1" applyBorder="1" applyAlignment="1">
      <alignment horizontal="center"/>
      <protection/>
    </xf>
    <xf numFmtId="0" fontId="44" fillId="15" borderId="6" xfId="30" applyFont="1" applyFill="1" applyBorder="1" applyAlignment="1">
      <alignment horizontal="center"/>
      <protection/>
    </xf>
    <xf numFmtId="0" fontId="48" fillId="0" borderId="6" xfId="34" applyFont="1" applyBorder="1" applyAlignment="1">
      <alignment horizontal="center"/>
      <protection/>
    </xf>
    <xf numFmtId="0" fontId="2" fillId="3" borderId="2" xfId="33" applyFont="1" applyFill="1" applyBorder="1" applyAlignment="1">
      <alignment horizontal="center"/>
      <protection/>
    </xf>
    <xf numFmtId="0" fontId="45" fillId="0" borderId="6" xfId="34" applyFont="1" applyBorder="1" applyAlignment="1">
      <alignment horizontal="center"/>
      <protection/>
    </xf>
    <xf numFmtId="0" fontId="5" fillId="0" borderId="2" xfId="20" applyBorder="1" applyAlignment="1" applyProtection="1">
      <alignment horizontal="left" vertical="center"/>
      <protection/>
    </xf>
    <xf numFmtId="0" fontId="21" fillId="0" borderId="19" xfId="27" applyFont="1" applyBorder="1" applyAlignment="1" applyProtection="1">
      <alignment horizontal="left" vertical="top" wrapText="1"/>
      <protection locked="0"/>
    </xf>
    <xf numFmtId="0" fontId="21" fillId="0" borderId="0" xfId="27" applyFont="1" applyAlignment="1" applyProtection="1">
      <alignment horizontal="left" vertical="top" wrapText="1"/>
      <protection locked="0"/>
    </xf>
    <xf numFmtId="0" fontId="18" fillId="8" borderId="2" xfId="23" applyFont="1" applyFill="1" applyBorder="1" applyAlignment="1">
      <alignment horizontal="center"/>
      <protection/>
    </xf>
    <xf numFmtId="0" fontId="10" fillId="0" borderId="20" xfId="26" applyFont="1" applyBorder="1" applyAlignment="1" applyProtection="1">
      <alignment horizontal="left" vertical="top" wrapText="1"/>
      <protection locked="0"/>
    </xf>
    <xf numFmtId="0" fontId="10" fillId="0" borderId="21" xfId="26" applyFont="1" applyBorder="1" applyAlignment="1" applyProtection="1">
      <alignment horizontal="left" vertical="top" wrapText="1"/>
      <protection locked="0"/>
    </xf>
    <xf numFmtId="0" fontId="10" fillId="0" borderId="22" xfId="26" applyFont="1" applyBorder="1" applyAlignment="1" applyProtection="1">
      <alignment horizontal="left" vertical="top" wrapText="1"/>
      <protection locked="0"/>
    </xf>
    <xf numFmtId="0" fontId="10" fillId="0" borderId="23" xfId="26" applyFont="1" applyBorder="1" applyAlignment="1" applyProtection="1">
      <alignment horizontal="left" vertical="top" wrapText="1"/>
      <protection locked="0"/>
    </xf>
    <xf numFmtId="0" fontId="10" fillId="0" borderId="24" xfId="26" applyFont="1" applyBorder="1" applyAlignment="1" applyProtection="1">
      <alignment horizontal="left" vertical="top" wrapText="1"/>
      <protection locked="0"/>
    </xf>
    <xf numFmtId="0" fontId="10" fillId="0" borderId="25" xfId="26" applyFont="1" applyBorder="1" applyAlignment="1" applyProtection="1">
      <alignment horizontal="left" vertical="top" wrapText="1"/>
      <protection locked="0"/>
    </xf>
    <xf numFmtId="0" fontId="39" fillId="10" borderId="2" xfId="28" applyFont="1" applyFill="1" applyBorder="1" applyAlignment="1" applyProtection="1">
      <alignment horizontal="center" vertical="center" wrapText="1"/>
      <protection locked="0"/>
    </xf>
    <xf numFmtId="0" fontId="1" fillId="10" borderId="2" xfId="28" applyFill="1" applyBorder="1">
      <alignment/>
      <protection/>
    </xf>
    <xf numFmtId="0" fontId="39" fillId="2" borderId="2" xfId="28" applyFont="1" applyFill="1" applyBorder="1" applyAlignment="1" applyProtection="1">
      <alignment horizontal="center" vertical="center" wrapText="1"/>
      <protection locked="0"/>
    </xf>
    <xf numFmtId="0" fontId="1" fillId="2" borderId="2" xfId="28" applyFill="1" applyBorder="1">
      <alignment/>
      <protection/>
    </xf>
    <xf numFmtId="2" fontId="42" fillId="10" borderId="2" xfId="31" applyNumberFormat="1" applyFont="1" applyFill="1" applyBorder="1" applyAlignment="1">
      <alignment horizontal="center" vertical="center" wrapText="1"/>
      <protection/>
    </xf>
    <xf numFmtId="2" fontId="41" fillId="13" borderId="2" xfId="31" applyNumberFormat="1" applyFont="1" applyFill="1" applyBorder="1" applyAlignment="1">
      <alignment horizontal="center" vertical="center" wrapText="1"/>
      <protection/>
    </xf>
    <xf numFmtId="2" fontId="41" fillId="0" borderId="2" xfId="31" applyNumberFormat="1" applyFont="1" applyBorder="1" applyAlignment="1">
      <alignment horizontal="center" vertical="center" wrapText="1"/>
      <protection/>
    </xf>
    <xf numFmtId="2" fontId="41" fillId="2" borderId="2" xfId="31" applyNumberFormat="1" applyFont="1" applyFill="1" applyBorder="1" applyAlignment="1">
      <alignment horizontal="center" vertical="center" wrapText="1"/>
      <protection/>
    </xf>
    <xf numFmtId="0" fontId="33" fillId="10" borderId="2" xfId="31" applyFont="1" applyFill="1" applyBorder="1">
      <alignment/>
      <protection/>
    </xf>
    <xf numFmtId="2" fontId="39" fillId="10" borderId="2" xfId="31" applyNumberFormat="1" applyFont="1" applyFill="1" applyBorder="1" applyAlignment="1">
      <alignment horizontal="center" vertical="center" wrapText="1"/>
      <protection/>
    </xf>
    <xf numFmtId="2" fontId="39" fillId="2" borderId="2" xfId="31" applyNumberFormat="1" applyFont="1" applyFill="1" applyBorder="1" applyAlignment="1">
      <alignment horizontal="center" vertical="center" wrapText="1"/>
      <protection/>
    </xf>
    <xf numFmtId="2" fontId="39" fillId="13" borderId="2" xfId="31" applyNumberFormat="1" applyFont="1" applyFill="1" applyBorder="1" applyAlignment="1">
      <alignment horizontal="center" vertical="center" wrapText="1"/>
      <protection/>
    </xf>
    <xf numFmtId="2" fontId="39" fillId="0" borderId="2" xfId="31" applyNumberFormat="1" applyFont="1" applyBorder="1" applyAlignment="1">
      <alignment horizontal="center" vertical="center" wrapText="1"/>
      <protection/>
    </xf>
    <xf numFmtId="0" fontId="41" fillId="0" borderId="2" xfId="31" applyFont="1" applyBorder="1" applyAlignment="1">
      <alignment horizontal="center" wrapText="1"/>
      <protection/>
    </xf>
    <xf numFmtId="2" fontId="41" fillId="10" borderId="2" xfId="31" applyNumberFormat="1" applyFont="1" applyFill="1" applyBorder="1" applyAlignment="1">
      <alignment horizontal="center" vertical="center" wrapText="1"/>
      <protection/>
    </xf>
    <xf numFmtId="2" fontId="39" fillId="13" borderId="7" xfId="31" applyNumberFormat="1" applyFont="1" applyFill="1" applyBorder="1" applyAlignment="1">
      <alignment horizontal="center" vertical="center" wrapText="1"/>
      <protection/>
    </xf>
    <xf numFmtId="2" fontId="41" fillId="13" borderId="7" xfId="31" applyNumberFormat="1" applyFont="1" applyFill="1" applyBorder="1" applyAlignment="1">
      <alignment horizontal="center" vertical="center" wrapText="1"/>
      <protection/>
    </xf>
    <xf numFmtId="0" fontId="27" fillId="20" borderId="26" xfId="0" applyFont="1" applyFill="1" applyBorder="1" applyAlignment="1">
      <alignment horizontal="center" vertical="center" wrapText="1"/>
    </xf>
    <xf numFmtId="0" fontId="27" fillId="20" borderId="27" xfId="0" applyFont="1" applyFill="1" applyBorder="1" applyAlignment="1">
      <alignment horizontal="center" vertical="center" wrapText="1"/>
    </xf>
    <xf numFmtId="0" fontId="27" fillId="20" borderId="28" xfId="0" applyFont="1" applyFill="1" applyBorder="1" applyAlignment="1">
      <alignment horizontal="center" vertical="center" wrapText="1"/>
    </xf>
    <xf numFmtId="0" fontId="26" fillId="4" borderId="29" xfId="0" applyFont="1" applyFill="1" applyBorder="1" applyAlignment="1">
      <alignment horizontal="center" vertical="center"/>
    </xf>
    <xf numFmtId="0" fontId="26" fillId="4" borderId="30" xfId="0" applyFont="1" applyFill="1" applyBorder="1" applyAlignment="1">
      <alignment horizontal="center" vertical="center"/>
    </xf>
    <xf numFmtId="0" fontId="26" fillId="4" borderId="31" xfId="0" applyFont="1" applyFill="1" applyBorder="1" applyAlignment="1">
      <alignment horizontal="center" vertical="center"/>
    </xf>
    <xf numFmtId="0" fontId="0" fillId="0" borderId="2" xfId="0" applyBorder="1" applyAlignment="1">
      <alignment horizontal="center"/>
    </xf>
    <xf numFmtId="0" fontId="0" fillId="0" borderId="2" xfId="0" applyFont="1" applyBorder="1" applyAlignment="1">
      <alignment horizontal="center"/>
    </xf>
    <xf numFmtId="0" fontId="6" fillId="5" borderId="2" xfId="0" applyFont="1" applyFill="1" applyBorder="1" applyAlignment="1">
      <alignment horizontal="center" wrapText="1"/>
    </xf>
    <xf numFmtId="0" fontId="0" fillId="0" borderId="6" xfId="0" applyFont="1" applyBorder="1" applyAlignment="1">
      <alignment horizontal="center"/>
    </xf>
    <xf numFmtId="0" fontId="0" fillId="0" borderId="32" xfId="0" applyFont="1" applyBorder="1" applyAlignment="1">
      <alignment horizontal="center"/>
    </xf>
    <xf numFmtId="0" fontId="0" fillId="0" borderId="7" xfId="0" applyFont="1" applyBorder="1" applyAlignment="1">
      <alignment horizontal="center"/>
    </xf>
    <xf numFmtId="0" fontId="6" fillId="5" borderId="6" xfId="0" applyFont="1" applyFill="1" applyBorder="1" applyAlignment="1">
      <alignment horizontal="center" wrapText="1"/>
    </xf>
    <xf numFmtId="0" fontId="6" fillId="5" borderId="32" xfId="0" applyFont="1" applyFill="1" applyBorder="1" applyAlignment="1">
      <alignment horizontal="center" wrapText="1"/>
    </xf>
    <xf numFmtId="0" fontId="6" fillId="5" borderId="7" xfId="0" applyFont="1" applyFill="1" applyBorder="1" applyAlignment="1">
      <alignment horizontal="center" wrapText="1"/>
    </xf>
    <xf numFmtId="0" fontId="0" fillId="3" borderId="6" xfId="0" applyFont="1" applyFill="1" applyBorder="1" applyAlignment="1" applyProtection="1">
      <alignment horizontal="center"/>
      <protection locked="0"/>
    </xf>
    <xf numFmtId="0" fontId="0" fillId="3" borderId="32" xfId="0" applyFont="1" applyFill="1" applyBorder="1" applyAlignment="1" applyProtection="1">
      <alignment horizontal="center"/>
      <protection locked="0"/>
    </xf>
    <xf numFmtId="0" fontId="0" fillId="3" borderId="7" xfId="0" applyFont="1" applyFill="1" applyBorder="1" applyAlignment="1" applyProtection="1">
      <alignment horizontal="center"/>
      <protection locked="0"/>
    </xf>
    <xf numFmtId="0" fontId="0" fillId="3" borderId="6" xfId="0" applyFill="1" applyBorder="1" applyAlignment="1" applyProtection="1">
      <alignment horizontal="center"/>
      <protection locked="0"/>
    </xf>
    <xf numFmtId="0" fontId="0" fillId="3" borderId="32" xfId="0" applyFill="1" applyBorder="1" applyAlignment="1" applyProtection="1">
      <alignment horizontal="center"/>
      <protection locked="0"/>
    </xf>
    <xf numFmtId="0" fontId="0" fillId="3" borderId="7" xfId="0" applyFill="1" applyBorder="1" applyAlignment="1" applyProtection="1">
      <alignment horizontal="center"/>
      <protection locked="0"/>
    </xf>
    <xf numFmtId="14" fontId="28" fillId="0" borderId="0" xfId="0" applyNumberFormat="1" applyFont="1" applyAlignment="1">
      <alignment horizontal="center"/>
    </xf>
    <xf numFmtId="0" fontId="4" fillId="3" borderId="2" xfId="0" applyFont="1" applyFill="1" applyBorder="1" applyAlignment="1" applyProtection="1">
      <alignment horizontal="left" wrapText="1"/>
      <protection locked="0"/>
    </xf>
    <xf numFmtId="0" fontId="6" fillId="0" borderId="22" xfId="0" applyFont="1" applyBorder="1" applyAlignment="1">
      <alignment horizontal="right"/>
    </xf>
    <xf numFmtId="0" fontId="6" fillId="0" borderId="23" xfId="0" applyFont="1" applyBorder="1" applyAlignment="1">
      <alignment horizontal="right"/>
    </xf>
    <xf numFmtId="0" fontId="6" fillId="0" borderId="0" xfId="0" applyFont="1" applyAlignment="1">
      <alignment horizontal="right" vertical="center" wrapText="1"/>
    </xf>
    <xf numFmtId="0" fontId="0" fillId="3" borderId="2" xfId="0" applyFill="1" applyBorder="1" applyAlignment="1" applyProtection="1">
      <alignment horizontal="center"/>
      <protection locked="0"/>
    </xf>
    <xf numFmtId="0" fontId="0" fillId="3" borderId="2" xfId="0" applyFont="1" applyFill="1" applyBorder="1" applyAlignment="1" applyProtection="1">
      <alignment horizontal="center"/>
      <protection locked="0"/>
    </xf>
    <xf numFmtId="0" fontId="0" fillId="11" borderId="2" xfId="0" applyFont="1" applyFill="1" applyBorder="1" applyAlignment="1">
      <alignment horizontal="center" wrapText="1"/>
    </xf>
    <xf numFmtId="0" fontId="0" fillId="0" borderId="2" xfId="0" applyFont="1" applyBorder="1" applyAlignment="1">
      <alignment horizontal="left" wrapText="1"/>
    </xf>
    <xf numFmtId="0" fontId="9" fillId="0" borderId="1" xfId="0" applyFont="1" applyBorder="1" applyAlignment="1" applyProtection="1">
      <alignment horizontal="left"/>
      <protection locked="0"/>
    </xf>
    <xf numFmtId="0" fontId="0" fillId="0" borderId="6" xfId="0" applyBorder="1" applyAlignment="1">
      <alignment horizontal="center"/>
    </xf>
    <xf numFmtId="0" fontId="0" fillId="0" borderId="32" xfId="0" applyBorder="1" applyAlignment="1">
      <alignment horizontal="center"/>
    </xf>
    <xf numFmtId="0" fontId="0" fillId="0" borderId="7" xfId="0" applyBorder="1" applyAlignment="1">
      <alignment horizontal="center"/>
    </xf>
    <xf numFmtId="0" fontId="0" fillId="0" borderId="6" xfId="0" applyBorder="1" applyAlignment="1" applyProtection="1">
      <alignment horizontal="center"/>
      <protection locked="0"/>
    </xf>
    <xf numFmtId="0" fontId="0" fillId="0" borderId="7" xfId="0" applyBorder="1" applyAlignment="1" applyProtection="1">
      <alignment horizontal="center"/>
      <protection locked="0"/>
    </xf>
    <xf numFmtId="14" fontId="6" fillId="0" borderId="22" xfId="0" applyNumberFormat="1" applyFont="1" applyBorder="1" applyAlignment="1">
      <alignment horizontal="right"/>
    </xf>
    <xf numFmtId="14" fontId="6" fillId="0" borderId="23" xfId="0" applyNumberFormat="1" applyFont="1" applyBorder="1" applyAlignment="1">
      <alignment horizontal="right"/>
    </xf>
    <xf numFmtId="1" fontId="2" fillId="5" borderId="26" xfId="0" applyNumberFormat="1" applyFont="1" applyFill="1" applyBorder="1" applyAlignment="1">
      <alignment horizontal="center"/>
    </xf>
    <xf numFmtId="1" fontId="2" fillId="5" borderId="27" xfId="0" applyNumberFormat="1" applyFont="1" applyFill="1" applyBorder="1" applyAlignment="1">
      <alignment horizontal="center"/>
    </xf>
    <xf numFmtId="1" fontId="2" fillId="5" borderId="28" xfId="0" applyNumberFormat="1" applyFont="1" applyFill="1" applyBorder="1" applyAlignment="1">
      <alignment horizontal="center"/>
    </xf>
    <xf numFmtId="168" fontId="2" fillId="6" borderId="6" xfId="0" applyNumberFormat="1" applyFont="1" applyFill="1" applyBorder="1" applyAlignment="1">
      <alignment horizontal="center" vertical="center" wrapText="1"/>
    </xf>
    <xf numFmtId="168" fontId="2" fillId="6" borderId="7" xfId="0" applyNumberFormat="1" applyFont="1" applyFill="1" applyBorder="1" applyAlignment="1">
      <alignment horizontal="center" vertical="center" wrapText="1"/>
    </xf>
    <xf numFmtId="1" fontId="4" fillId="3" borderId="33" xfId="0" applyNumberFormat="1" applyFont="1" applyFill="1" applyBorder="1" applyAlignment="1">
      <alignment horizontal="right" wrapText="1"/>
    </xf>
    <xf numFmtId="1" fontId="4" fillId="3" borderId="34" xfId="0" applyNumberFormat="1" applyFont="1" applyFill="1" applyBorder="1" applyAlignment="1">
      <alignment horizontal="right" wrapText="1"/>
    </xf>
    <xf numFmtId="1" fontId="4" fillId="3" borderId="35" xfId="0" applyNumberFormat="1" applyFont="1" applyFill="1" applyBorder="1" applyAlignment="1">
      <alignment horizontal="right" wrapText="1"/>
    </xf>
    <xf numFmtId="1" fontId="4" fillId="3" borderId="2" xfId="0" applyNumberFormat="1" applyFont="1" applyFill="1" applyBorder="1" applyAlignment="1">
      <alignment horizontal="right" wrapText="1"/>
    </xf>
    <xf numFmtId="168" fontId="4" fillId="3" borderId="35" xfId="0" applyNumberFormat="1" applyFont="1" applyFill="1" applyBorder="1" applyAlignment="1">
      <alignment horizontal="right"/>
    </xf>
    <xf numFmtId="168" fontId="4" fillId="3" borderId="2" xfId="0" applyNumberFormat="1" applyFont="1" applyFill="1" applyBorder="1" applyAlignment="1">
      <alignment horizontal="right"/>
    </xf>
    <xf numFmtId="0" fontId="0" fillId="0" borderId="26" xfId="0" applyBorder="1" applyAlignment="1">
      <alignment horizontal="center"/>
    </xf>
    <xf numFmtId="0" fontId="0" fillId="0" borderId="36" xfId="0" applyBorder="1" applyAlignment="1">
      <alignment horizontal="center"/>
    </xf>
    <xf numFmtId="0" fontId="0" fillId="0" borderId="27" xfId="0" applyFont="1" applyBorder="1" applyAlignment="1">
      <alignment horizontal="left" vertical="center" wrapText="1"/>
    </xf>
    <xf numFmtId="0" fontId="0" fillId="0" borderId="28" xfId="0" applyFont="1" applyBorder="1" applyAlignment="1">
      <alignment horizontal="left" vertical="center" wrapText="1"/>
    </xf>
    <xf numFmtId="0" fontId="0" fillId="0" borderId="1" xfId="0" applyFont="1" applyBorder="1" applyAlignment="1">
      <alignment horizontal="left" vertical="center" wrapText="1"/>
    </xf>
    <xf numFmtId="0" fontId="0" fillId="0" borderId="37" xfId="0" applyFont="1" applyBorder="1" applyAlignment="1">
      <alignment horizontal="left" vertical="center" wrapText="1"/>
    </xf>
    <xf numFmtId="0" fontId="0" fillId="0" borderId="38" xfId="0" applyBorder="1" applyAlignment="1" applyProtection="1">
      <alignment horizontal="center"/>
      <protection locked="0"/>
    </xf>
    <xf numFmtId="0" fontId="0" fillId="0" borderId="39" xfId="0" applyBorder="1" applyAlignment="1" applyProtection="1">
      <alignment horizontal="center"/>
      <protection locked="0"/>
    </xf>
    <xf numFmtId="0" fontId="0" fillId="0" borderId="40" xfId="0" applyBorder="1" applyAlignment="1" applyProtection="1">
      <alignment horizontal="center"/>
      <protection locked="0"/>
    </xf>
    <xf numFmtId="14" fontId="0" fillId="0" borderId="41" xfId="0" applyNumberFormat="1" applyFont="1" applyBorder="1" applyAlignment="1" applyProtection="1">
      <alignment horizontal="left" vertical="center"/>
      <protection locked="0"/>
    </xf>
    <xf numFmtId="0" fontId="0" fillId="0" borderId="12" xfId="0" applyBorder="1" applyAlignment="1" applyProtection="1">
      <alignment horizontal="left"/>
      <protection locked="0"/>
    </xf>
    <xf numFmtId="0" fontId="0" fillId="0" borderId="41" xfId="0" applyFont="1"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41" xfId="0" applyFont="1" applyBorder="1" applyAlignment="1">
      <alignment horizontal="left" vertical="center"/>
    </xf>
    <xf numFmtId="0" fontId="0" fillId="0" borderId="12" xfId="0" applyBorder="1" applyAlignment="1">
      <alignment horizontal="left"/>
    </xf>
    <xf numFmtId="0" fontId="0" fillId="0" borderId="17" xfId="0" applyBorder="1" applyAlignment="1">
      <alignment horizontal="center"/>
    </xf>
    <xf numFmtId="0" fontId="0" fillId="0" borderId="18" xfId="0" applyBorder="1" applyAlignment="1">
      <alignment horizontal="center"/>
    </xf>
    <xf numFmtId="0" fontId="0" fillId="0" borderId="0" xfId="0" applyFont="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cellXfs>
  <cellStyles count="21">
    <cellStyle name="Normal" xfId="0"/>
    <cellStyle name="Percent" xfId="15"/>
    <cellStyle name="Currency" xfId="16"/>
    <cellStyle name="Currency [0]" xfId="17"/>
    <cellStyle name="Comma" xfId="18"/>
    <cellStyle name="Comma [0]" xfId="19"/>
    <cellStyle name="Hyperlink" xfId="20"/>
    <cellStyle name="Hyperlink 2" xfId="21"/>
    <cellStyle name="Normal 2" xfId="22"/>
    <cellStyle name="Normal 3" xfId="23"/>
    <cellStyle name="Normal 2 2" xfId="24"/>
    <cellStyle name="Hyperlink 3" xfId="25"/>
    <cellStyle name="Normal 2 2 2" xfId="26"/>
    <cellStyle name="Normal 3 2" xfId="27"/>
    <cellStyle name="Normal 4" xfId="28"/>
    <cellStyle name="Normal 3 2 2" xfId="29"/>
    <cellStyle name="Normal 3 3" xfId="30"/>
    <cellStyle name="Normal 3 3 2" xfId="31"/>
    <cellStyle name="Normal 3 3 3" xfId="32"/>
    <cellStyle name="Normal 2 3" xfId="33"/>
    <cellStyle name="Normal 2 2 3" xfId="34"/>
  </cellStyles>
  <dxfs count="38">
    <dxf>
      <fill>
        <patternFill>
          <bgColor rgb="FF292929"/>
        </patternFill>
      </fill>
      <border/>
    </dxf>
    <dxf>
      <fill>
        <patternFill>
          <bgColor rgb="FF292929"/>
        </patternFill>
      </fill>
      <border/>
    </dxf>
    <dxf>
      <fill>
        <patternFill>
          <bgColor rgb="FF292929"/>
        </patternFill>
      </fill>
      <border/>
    </dxf>
    <dxf>
      <fill>
        <patternFill>
          <bgColor rgb="FF292929"/>
        </patternFill>
      </fill>
      <border/>
    </dxf>
    <dxf>
      <fill>
        <patternFill>
          <bgColor rgb="FF292929"/>
        </patternFill>
      </fill>
      <border/>
    </dxf>
    <dxf>
      <fill>
        <patternFill>
          <bgColor rgb="FF292929"/>
        </patternFill>
      </fill>
      <border/>
    </dxf>
    <dxf>
      <fill>
        <patternFill>
          <bgColor theme="1" tint="0.34999001026153564"/>
        </patternFill>
      </fill>
      <border/>
    </dxf>
    <dxf>
      <fill>
        <patternFill>
          <bgColor theme="1" tint="0.34999001026153564"/>
        </patternFill>
      </fill>
      <border/>
    </dxf>
    <dxf>
      <fill>
        <patternFill>
          <bgColor theme="1" tint="0.34999001026153564"/>
        </patternFill>
      </fill>
      <border/>
    </dxf>
    <dxf>
      <fill>
        <patternFill>
          <bgColor theme="1" tint="0.34999001026153564"/>
        </patternFill>
      </fill>
      <border/>
    </dxf>
    <dxf>
      <fill>
        <patternFill>
          <bgColor theme="1" tint="0.34999001026153564"/>
        </patternFill>
      </fill>
      <border/>
    </dxf>
    <dxf>
      <fill>
        <patternFill>
          <bgColor theme="1" tint="0.34999001026153564"/>
        </patternFill>
      </fill>
      <border/>
    </dxf>
    <dxf>
      <fill>
        <patternFill>
          <bgColor theme="1" tint="0.34999001026153564"/>
        </patternFill>
      </fill>
      <border/>
    </dxf>
    <dxf>
      <fill>
        <patternFill>
          <bgColor theme="1" tint="0.34999001026153564"/>
        </patternFill>
      </fill>
      <border/>
    </dxf>
    <dxf>
      <fill>
        <patternFill>
          <bgColor theme="1" tint="0.34999001026153564"/>
        </patternFill>
      </fill>
      <border/>
    </dxf>
    <dxf>
      <fill>
        <patternFill>
          <bgColor theme="1" tint="0.34999001026153564"/>
        </patternFill>
      </fill>
      <border/>
    </dxf>
    <dxf>
      <fill>
        <patternFill>
          <bgColor theme="1" tint="0.34999001026153564"/>
        </patternFill>
      </fill>
      <border/>
    </dxf>
    <dxf>
      <fill>
        <patternFill>
          <bgColor theme="1"/>
        </patternFill>
      </fill>
      <border/>
    </dxf>
    <dxf>
      <fill>
        <patternFill>
          <bgColor theme="1"/>
        </patternFill>
      </fill>
      <border/>
    </dxf>
    <dxf>
      <fill>
        <patternFill>
          <bgColor theme="1"/>
        </patternFill>
      </fill>
      <border/>
    </dxf>
    <dxf>
      <fill>
        <patternFill>
          <bgColor theme="1"/>
        </patternFill>
      </fill>
      <border/>
    </dxf>
    <dxf>
      <fill>
        <patternFill>
          <bgColor theme="1"/>
        </patternFill>
      </fill>
      <border/>
    </dxf>
    <dxf>
      <fill>
        <patternFill>
          <bgColor theme="1"/>
        </patternFill>
      </fill>
      <border/>
    </dxf>
    <dxf>
      <fill>
        <patternFill>
          <bgColor theme="1"/>
        </patternFill>
      </fill>
      <border/>
    </dxf>
    <dxf>
      <fill>
        <patternFill>
          <bgColor theme="1"/>
        </patternFill>
      </fill>
      <border/>
    </dxf>
    <dxf>
      <fill>
        <patternFill>
          <bgColor theme="1"/>
        </patternFill>
      </fill>
      <border/>
    </dxf>
    <dxf>
      <fill>
        <patternFill>
          <bgColor rgb="FF99FFCC"/>
        </patternFill>
      </fill>
      <border/>
    </dxf>
    <dxf>
      <fill>
        <patternFill>
          <bgColor rgb="FFFF5050"/>
        </patternFill>
      </fill>
      <border/>
    </dxf>
    <dxf>
      <fill>
        <patternFill>
          <bgColor theme="1"/>
        </patternFill>
      </fill>
      <border/>
    </dxf>
    <dxf>
      <fill>
        <patternFill>
          <bgColor rgb="FF99FFCC"/>
        </patternFill>
      </fill>
      <border/>
    </dxf>
    <dxf>
      <fill>
        <patternFill>
          <bgColor rgb="FFFF5050"/>
        </patternFill>
      </fill>
      <border/>
    </dxf>
    <dxf>
      <fill>
        <patternFill>
          <bgColor rgb="FFFF7C80"/>
        </patternFill>
      </fill>
      <border/>
    </dxf>
    <dxf>
      <fill>
        <patternFill>
          <bgColor rgb="FF99FFCC"/>
        </patternFill>
      </fill>
      <border/>
    </dxf>
    <dxf>
      <fill>
        <patternFill>
          <bgColor rgb="FF99FFCC"/>
        </patternFill>
      </fill>
      <border/>
    </dxf>
    <dxf>
      <fill>
        <patternFill>
          <bgColor rgb="FFFFFF99"/>
        </patternFill>
      </fill>
      <border/>
    </dxf>
    <dxf>
      <fill>
        <patternFill>
          <bgColor rgb="FFFFFF99"/>
        </patternFill>
      </fill>
      <border/>
    </dxf>
    <dxf>
      <fill>
        <patternFill>
          <bgColor rgb="FFFF5050"/>
        </patternFill>
      </fill>
      <border/>
    </dxf>
    <dxf>
      <fill>
        <patternFill>
          <bgColor theme="1" tint="0.34999001026153564"/>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customXml" Target="../customXml/item1.xml" /><Relationship Id="rId12" Type="http://schemas.openxmlformats.org/officeDocument/2006/relationships/customXml" Target="../customXml/item2.xml" /><Relationship Id="rId13" Type="http://schemas.openxmlformats.org/officeDocument/2006/relationships/customXml" Target="../customXml/item3.xml" /><Relationship Id="rId14"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19</xdr:col>
      <xdr:colOff>28575</xdr:colOff>
      <xdr:row>9</xdr:row>
      <xdr:rowOff>200025</xdr:rowOff>
    </xdr:from>
    <xdr:ext cx="180975" cy="990600"/>
    <xdr:sp macro="" textlink="">
      <xdr:nvSpPr>
        <xdr:cNvPr id="2" name="Rectangle 1"/>
        <xdr:cNvSpPr/>
      </xdr:nvSpPr>
      <xdr:spPr>
        <a:xfrm>
          <a:off x="15830550" y="3381375"/>
          <a:ext cx="180975" cy="990600"/>
        </a:xfrm>
        <a:prstGeom prst="rect">
          <a:avLst/>
        </a:prstGeom>
        <a:noFill/>
        <a:ln>
          <a:noFill/>
        </a:ln>
      </xdr:spPr>
      <xdr:txBody>
        <a:bodyPr wrap="none" lIns="91440" tIns="45720" rIns="91440" bIns="45720">
          <a:spAutoFit/>
        </a:bodyPr>
        <a:lstStyle/>
        <a:p>
          <a:pPr algn="ctr"/>
          <a:endParaRPr lang="en-US" sz="5400" b="1" cap="none" spc="0">
            <a:ln w="24500" cmpd="dbl">
              <a:solidFill>
                <a:schemeClr val="accent2">
                  <a:shade val="85000"/>
                  <a:satMod val="155000"/>
                </a:schemeClr>
              </a:solidFill>
              <a:prstDash val="solid"/>
              <a:miter lim="800000"/>
            </a:ln>
            <a:gradFill>
              <a:gsLst>
                <a:gs pos="10000">
                  <a:schemeClr val="accent2">
                    <a:tint val="10000"/>
                    <a:satMod val="155000"/>
                  </a:schemeClr>
                </a:gs>
                <a:gs pos="60000">
                  <a:schemeClr val="accent2">
                    <a:tint val="30000"/>
                    <a:satMod val="155000"/>
                  </a:schemeClr>
                </a:gs>
                <a:gs pos="100000">
                  <a:schemeClr val="accent2">
                    <a:tint val="73000"/>
                    <a:satMod val="155000"/>
                  </a:schemeClr>
                </a:gs>
              </a:gsLst>
              <a:lin ang="5400000"/>
            </a:gradFill>
            <a:effectLst>
              <a:outerShdw blurRad="38100" dist="38100" dir="7020000" algn="tl">
                <a:srgbClr val="000000">
                  <a:alpha val="35000"/>
                </a:srgbClr>
              </a:outerShdw>
            </a:effectLst>
          </a:endParaRPr>
        </a:p>
      </xdr:txBody>
    </xdr:sp>
    <xdr:clientData/>
  </xdr:oneCellAnchor>
  <xdr:oneCellAnchor>
    <xdr:from>
      <xdr:col>20</xdr:col>
      <xdr:colOff>0</xdr:colOff>
      <xdr:row>49</xdr:row>
      <xdr:rowOff>390525</xdr:rowOff>
    </xdr:from>
    <xdr:ext cx="180975" cy="933450"/>
    <xdr:sp macro="" textlink="">
      <xdr:nvSpPr>
        <xdr:cNvPr id="3" name="Rectangle 2"/>
        <xdr:cNvSpPr/>
      </xdr:nvSpPr>
      <xdr:spPr>
        <a:xfrm>
          <a:off x="16478250" y="14382750"/>
          <a:ext cx="180975" cy="933450"/>
        </a:xfrm>
        <a:prstGeom prst="rect">
          <a:avLst/>
        </a:prstGeom>
        <a:noFill/>
        <a:ln>
          <a:noFill/>
        </a:ln>
      </xdr:spPr>
      <xdr:txBody>
        <a:bodyPr wrap="none" lIns="91440" tIns="45720" rIns="91440" bIns="45720">
          <a:spAutoFit/>
        </a:bodyPr>
        <a:lstStyle/>
        <a:p>
          <a:pPr algn="ctr"/>
          <a:endParaRPr lang="en-US" sz="5400" b="1" cap="none" spc="0">
            <a:ln w="24500" cmpd="dbl">
              <a:solidFill>
                <a:schemeClr val="accent2">
                  <a:shade val="85000"/>
                  <a:satMod val="155000"/>
                </a:schemeClr>
              </a:solidFill>
              <a:prstDash val="solid"/>
              <a:miter lim="800000"/>
            </a:ln>
            <a:gradFill>
              <a:gsLst>
                <a:gs pos="10000">
                  <a:schemeClr val="accent2">
                    <a:tint val="10000"/>
                    <a:satMod val="155000"/>
                  </a:schemeClr>
                </a:gs>
                <a:gs pos="60000">
                  <a:schemeClr val="accent2">
                    <a:tint val="30000"/>
                    <a:satMod val="155000"/>
                  </a:schemeClr>
                </a:gs>
                <a:gs pos="100000">
                  <a:schemeClr val="accent2">
                    <a:tint val="73000"/>
                    <a:satMod val="155000"/>
                  </a:schemeClr>
                </a:gs>
              </a:gsLst>
              <a:lin ang="5400000"/>
            </a:gradFill>
            <a:effectLst>
              <a:outerShdw blurRad="38100" dist="38100" dir="7020000" algn="tl">
                <a:srgbClr val="000000">
                  <a:alpha val="35000"/>
                </a:srgbClr>
              </a:outerShdw>
            </a:effectLst>
          </a:endParaRPr>
        </a:p>
      </xdr:txBody>
    </xdr:sp>
    <xdr:clientData/>
  </xdr:oneCellAnchor>
  <xdr:oneCellAnchor>
    <xdr:from>
      <xdr:col>20</xdr:col>
      <xdr:colOff>0</xdr:colOff>
      <xdr:row>73</xdr:row>
      <xdr:rowOff>200025</xdr:rowOff>
    </xdr:from>
    <xdr:ext cx="180975" cy="962025"/>
    <xdr:sp macro="" textlink="">
      <xdr:nvSpPr>
        <xdr:cNvPr id="4" name="Rectangle 3"/>
        <xdr:cNvSpPr/>
      </xdr:nvSpPr>
      <xdr:spPr>
        <a:xfrm>
          <a:off x="16478250" y="21593175"/>
          <a:ext cx="180975" cy="962025"/>
        </a:xfrm>
        <a:prstGeom prst="rect">
          <a:avLst/>
        </a:prstGeom>
        <a:noFill/>
        <a:ln>
          <a:noFill/>
        </a:ln>
      </xdr:spPr>
      <xdr:txBody>
        <a:bodyPr wrap="none" lIns="91440" tIns="45720" rIns="91440" bIns="45720">
          <a:spAutoFit/>
        </a:bodyPr>
        <a:lstStyle/>
        <a:p>
          <a:pPr algn="ctr"/>
          <a:endParaRPr lang="en-US" sz="5400" b="1" cap="none" spc="0">
            <a:ln w="24500" cmpd="dbl">
              <a:solidFill>
                <a:schemeClr val="accent2">
                  <a:shade val="85000"/>
                  <a:satMod val="155000"/>
                </a:schemeClr>
              </a:solidFill>
              <a:prstDash val="solid"/>
              <a:miter lim="800000"/>
            </a:ln>
            <a:gradFill>
              <a:gsLst>
                <a:gs pos="10000">
                  <a:schemeClr val="accent2">
                    <a:tint val="10000"/>
                    <a:satMod val="155000"/>
                  </a:schemeClr>
                </a:gs>
                <a:gs pos="60000">
                  <a:schemeClr val="accent2">
                    <a:tint val="30000"/>
                    <a:satMod val="155000"/>
                  </a:schemeClr>
                </a:gs>
                <a:gs pos="100000">
                  <a:schemeClr val="accent2">
                    <a:tint val="73000"/>
                    <a:satMod val="155000"/>
                  </a:schemeClr>
                </a:gs>
              </a:gsLst>
              <a:lin ang="5400000"/>
            </a:gradFill>
            <a:effectLst>
              <a:outerShdw blurRad="38100" dist="38100" dir="7020000" algn="tl">
                <a:srgbClr val="000000">
                  <a:alpha val="35000"/>
                </a:srgbClr>
              </a:outerShdw>
            </a:effectLst>
          </a:endParaRPr>
        </a:p>
      </xdr:txBody>
    </xdr:sp>
    <xdr:clientData/>
  </xdr:oneCellAnchor>
  <xdr:oneCellAnchor>
    <xdr:from>
      <xdr:col>16</xdr:col>
      <xdr:colOff>0</xdr:colOff>
      <xdr:row>11</xdr:row>
      <xdr:rowOff>47625</xdr:rowOff>
    </xdr:from>
    <xdr:ext cx="2162175" cy="581025"/>
    <xdr:sp macro="" textlink="">
      <xdr:nvSpPr>
        <xdr:cNvPr id="5" name="TextBox 4"/>
        <xdr:cNvSpPr txBox="1"/>
      </xdr:nvSpPr>
      <xdr:spPr>
        <a:xfrm>
          <a:off x="13887450" y="3629025"/>
          <a:ext cx="2162175" cy="5810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endParaRPr lang="en-US" sz="4400"/>
        </a:p>
        <a:p>
          <a:endParaRPr lang="en-US" sz="4400"/>
        </a:p>
        <a:p>
          <a:endParaRPr lang="en-US" sz="1100"/>
        </a:p>
      </xdr:txBody>
    </xdr:sp>
    <xdr:clientData/>
  </xdr:oneCellAnchor>
  <xdr:oneCellAnchor>
    <xdr:from>
      <xdr:col>17</xdr:col>
      <xdr:colOff>0</xdr:colOff>
      <xdr:row>20</xdr:row>
      <xdr:rowOff>0</xdr:rowOff>
    </xdr:from>
    <xdr:ext cx="3352800" cy="819150"/>
    <xdr:sp macro="" textlink="">
      <xdr:nvSpPr>
        <xdr:cNvPr id="6" name="TextBox 5"/>
        <xdr:cNvSpPr txBox="1"/>
      </xdr:nvSpPr>
      <xdr:spPr>
        <a:xfrm>
          <a:off x="14497050" y="5381625"/>
          <a:ext cx="3352800" cy="8191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endParaRPr lang="en-US" sz="4400"/>
        </a:p>
        <a:p>
          <a:endParaRPr lang="en-US" sz="4400"/>
        </a:p>
        <a:p>
          <a:endParaRPr lang="en-US" sz="1100"/>
        </a:p>
      </xdr:txBody>
    </xdr:sp>
    <xdr:clientData/>
  </xdr:oneCellAnchor>
  <xdr:oneCellAnchor>
    <xdr:from>
      <xdr:col>20</xdr:col>
      <xdr:colOff>0</xdr:colOff>
      <xdr:row>68</xdr:row>
      <xdr:rowOff>0</xdr:rowOff>
    </xdr:from>
    <xdr:ext cx="3352800" cy="819150"/>
    <xdr:sp macro="" textlink="">
      <xdr:nvSpPr>
        <xdr:cNvPr id="7" name="TextBox 6"/>
        <xdr:cNvSpPr txBox="1"/>
      </xdr:nvSpPr>
      <xdr:spPr>
        <a:xfrm>
          <a:off x="16478250" y="20393025"/>
          <a:ext cx="3352800" cy="8191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endParaRPr lang="en-US" sz="4400"/>
        </a:p>
        <a:p>
          <a:endParaRPr lang="en-US" sz="4400"/>
        </a:p>
        <a:p>
          <a:endParaRPr lang="en-US" sz="1100"/>
        </a:p>
      </xdr:txBody>
    </xdr:sp>
    <xdr:clientData/>
  </xdr:oneCellAnchor>
  <xdr:oneCellAnchor>
    <xdr:from>
      <xdr:col>28</xdr:col>
      <xdr:colOff>0</xdr:colOff>
      <xdr:row>48</xdr:row>
      <xdr:rowOff>390525</xdr:rowOff>
    </xdr:from>
    <xdr:ext cx="180975" cy="933450"/>
    <xdr:sp macro="" textlink="">
      <xdr:nvSpPr>
        <xdr:cNvPr id="8" name="Rectangle 7"/>
        <xdr:cNvSpPr/>
      </xdr:nvSpPr>
      <xdr:spPr>
        <a:xfrm>
          <a:off x="21288375" y="13982700"/>
          <a:ext cx="180975" cy="933450"/>
        </a:xfrm>
        <a:prstGeom prst="rect">
          <a:avLst/>
        </a:prstGeom>
        <a:noFill/>
        <a:ln>
          <a:noFill/>
        </a:ln>
      </xdr:spPr>
      <xdr:txBody>
        <a:bodyPr wrap="none" lIns="91440" tIns="45720" rIns="91440" bIns="45720">
          <a:spAutoFit/>
        </a:bodyPr>
        <a:lstStyle/>
        <a:p>
          <a:pPr algn="ctr"/>
          <a:endParaRPr lang="en-US" sz="5400" b="1" cap="none" spc="0">
            <a:ln w="24500" cmpd="dbl">
              <a:solidFill>
                <a:schemeClr val="accent2">
                  <a:shade val="85000"/>
                  <a:satMod val="155000"/>
                </a:schemeClr>
              </a:solidFill>
              <a:prstDash val="solid"/>
              <a:miter lim="800000"/>
            </a:ln>
            <a:gradFill>
              <a:gsLst>
                <a:gs pos="10000">
                  <a:schemeClr val="accent2">
                    <a:tint val="10000"/>
                    <a:satMod val="155000"/>
                  </a:schemeClr>
                </a:gs>
                <a:gs pos="60000">
                  <a:schemeClr val="accent2">
                    <a:tint val="30000"/>
                    <a:satMod val="155000"/>
                  </a:schemeClr>
                </a:gs>
                <a:gs pos="100000">
                  <a:schemeClr val="accent2">
                    <a:tint val="73000"/>
                    <a:satMod val="155000"/>
                  </a:schemeClr>
                </a:gs>
              </a:gsLst>
              <a:lin ang="5400000"/>
            </a:gradFill>
            <a:effectLst>
              <a:outerShdw blurRad="38100" dist="38100" dir="7020000" algn="tl">
                <a:srgbClr val="000000">
                  <a:alpha val="35000"/>
                </a:srgbClr>
              </a:outerShdw>
            </a:effectLst>
          </a:endParaRPr>
        </a:p>
      </xdr:txBody>
    </xdr:sp>
    <xdr:clientData/>
  </xdr:oneCellAnchor>
  <xdr:oneCellAnchor>
    <xdr:from>
      <xdr:col>22</xdr:col>
      <xdr:colOff>9525</xdr:colOff>
      <xdr:row>58</xdr:row>
      <xdr:rowOff>9525</xdr:rowOff>
    </xdr:from>
    <xdr:ext cx="3352800" cy="819150"/>
    <xdr:sp macro="" textlink="">
      <xdr:nvSpPr>
        <xdr:cNvPr id="9" name="TextBox 8"/>
        <xdr:cNvSpPr txBox="1"/>
      </xdr:nvSpPr>
      <xdr:spPr>
        <a:xfrm>
          <a:off x="17754600" y="17602200"/>
          <a:ext cx="3352800" cy="8191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endParaRPr lang="en-US" sz="4400"/>
        </a:p>
        <a:p>
          <a:endParaRPr lang="en-US" sz="4400"/>
        </a:p>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266700</xdr:colOff>
      <xdr:row>1</xdr:row>
      <xdr:rowOff>133350</xdr:rowOff>
    </xdr:from>
    <xdr:ext cx="1562100" cy="3352800"/>
    <xdr:sp macro="" textlink="">
      <xdr:nvSpPr>
        <xdr:cNvPr id="2" name="TextBox 1"/>
        <xdr:cNvSpPr txBox="1"/>
      </xdr:nvSpPr>
      <xdr:spPr>
        <a:xfrm rot="4409539">
          <a:off x="14135100" y="952500"/>
          <a:ext cx="1562100" cy="3352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endParaRPr lang="en-US" sz="4400"/>
        </a:p>
        <a:p>
          <a:endParaRPr lang="en-US" sz="4400"/>
        </a:p>
        <a:p>
          <a:endParaRPr lang="en-US" sz="4400"/>
        </a:p>
        <a:p>
          <a:endParaRPr lang="en-US" sz="1100"/>
        </a:p>
      </xdr:txBody>
    </xdr:sp>
    <xdr:clientData/>
  </xdr:oneCellAnchor>
  <xdr:oneCellAnchor>
    <xdr:from>
      <xdr:col>13</xdr:col>
      <xdr:colOff>0</xdr:colOff>
      <xdr:row>32</xdr:row>
      <xdr:rowOff>0</xdr:rowOff>
    </xdr:from>
    <xdr:ext cx="3352800" cy="1562100"/>
    <xdr:sp macro="" textlink="">
      <xdr:nvSpPr>
        <xdr:cNvPr id="3" name="TextBox 2"/>
        <xdr:cNvSpPr txBox="1"/>
      </xdr:nvSpPr>
      <xdr:spPr>
        <a:xfrm>
          <a:off x="13277850" y="6429375"/>
          <a:ext cx="3352800" cy="15621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endParaRPr lang="en-US" sz="4400"/>
        </a:p>
        <a:p>
          <a:endParaRPr lang="en-US" sz="1100"/>
        </a:p>
      </xdr:txBody>
    </xdr:sp>
    <xdr:clientData/>
  </xdr:oneCellAnchor>
  <xdr:oneCellAnchor>
    <xdr:from>
      <xdr:col>13</xdr:col>
      <xdr:colOff>0</xdr:colOff>
      <xdr:row>55</xdr:row>
      <xdr:rowOff>0</xdr:rowOff>
    </xdr:from>
    <xdr:ext cx="3352800" cy="1562100"/>
    <xdr:sp macro="" textlink="">
      <xdr:nvSpPr>
        <xdr:cNvPr id="4" name="TextBox 3"/>
        <xdr:cNvSpPr txBox="1"/>
      </xdr:nvSpPr>
      <xdr:spPr>
        <a:xfrm>
          <a:off x="13277850" y="10591800"/>
          <a:ext cx="3352800" cy="15621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endParaRPr lang="en-US" sz="4400"/>
        </a:p>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600075</xdr:colOff>
      <xdr:row>28</xdr:row>
      <xdr:rowOff>9525</xdr:rowOff>
    </xdr:to>
    <xdr:pic>
      <xdr:nvPicPr>
        <xdr:cNvPr id="2" name="Picture 1"/>
        <xdr:cNvPicPr preferRelativeResize="1">
          <a:picLocks noChangeAspect="1"/>
        </xdr:cNvPicPr>
      </xdr:nvPicPr>
      <xdr:blipFill>
        <a:blip r:embed="rId1"/>
        <a:stretch>
          <a:fillRect/>
        </a:stretch>
      </xdr:blipFill>
      <xdr:spPr>
        <a:xfrm>
          <a:off x="0" y="0"/>
          <a:ext cx="6791325" cy="4543425"/>
        </a:xfrm>
        <a:prstGeom prst="rect">
          <a:avLst/>
        </a:prstGeom>
        <a:ln>
          <a:noFill/>
        </a:ln>
      </xdr:spPr>
    </xdr:pic>
    <xdr:clientData/>
  </xdr:twoCellAnchor>
  <xdr:twoCellAnchor editAs="oneCell">
    <xdr:from>
      <xdr:col>0</xdr:col>
      <xdr:colOff>0</xdr:colOff>
      <xdr:row>28</xdr:row>
      <xdr:rowOff>133350</xdr:rowOff>
    </xdr:from>
    <xdr:to>
      <xdr:col>10</xdr:col>
      <xdr:colOff>590550</xdr:colOff>
      <xdr:row>57</xdr:row>
      <xdr:rowOff>38100</xdr:rowOff>
    </xdr:to>
    <xdr:pic>
      <xdr:nvPicPr>
        <xdr:cNvPr id="3" name="Picture 2"/>
        <xdr:cNvPicPr preferRelativeResize="1">
          <a:picLocks noChangeAspect="1"/>
        </xdr:cNvPicPr>
      </xdr:nvPicPr>
      <xdr:blipFill>
        <a:blip r:embed="rId2"/>
        <a:stretch>
          <a:fillRect/>
        </a:stretch>
      </xdr:blipFill>
      <xdr:spPr>
        <a:xfrm>
          <a:off x="0" y="4667250"/>
          <a:ext cx="6781800" cy="460057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323850</xdr:colOff>
      <xdr:row>18</xdr:row>
      <xdr:rowOff>114300</xdr:rowOff>
    </xdr:from>
    <xdr:to>
      <xdr:col>3</xdr:col>
      <xdr:colOff>847725</xdr:colOff>
      <xdr:row>20</xdr:row>
      <xdr:rowOff>47625</xdr:rowOff>
    </xdr:to>
    <xdr:sp macro="" textlink="">
      <xdr:nvSpPr>
        <xdr:cNvPr id="13313" name="Check Box 1" hidden="1"/>
        <xdr:cNvSpPr/>
      </xdr:nvSpPr>
      <xdr:spPr bwMode="auto">
        <a:xfrm>
          <a:off x="4019550" y="3486150"/>
          <a:ext cx="523875"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OGC</a:t>
          </a:r>
        </a:p>
      </xdr:txBody>
    </xdr:sp>
    <xdr:clientData/>
  </xdr:twoCellAnchor>
  <xdr:twoCellAnchor editAs="absolute">
    <xdr:from>
      <xdr:col>4</xdr:col>
      <xdr:colOff>219075</xdr:colOff>
      <xdr:row>18</xdr:row>
      <xdr:rowOff>123825</xdr:rowOff>
    </xdr:from>
    <xdr:to>
      <xdr:col>4</xdr:col>
      <xdr:colOff>714375</xdr:colOff>
      <xdr:row>20</xdr:row>
      <xdr:rowOff>47625</xdr:rowOff>
    </xdr:to>
    <xdr:sp macro="" textlink="">
      <xdr:nvSpPr>
        <xdr:cNvPr id="13314" name="Check Box 2" hidden="1"/>
        <xdr:cNvSpPr/>
      </xdr:nvSpPr>
      <xdr:spPr bwMode="auto">
        <a:xfrm>
          <a:off x="5048250" y="3495675"/>
          <a:ext cx="495300"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OAG</a:t>
          </a:r>
        </a:p>
      </xdr:txBody>
    </xdr:sp>
    <xdr:clientData/>
  </xdr:twoCellAnchor>
  <xdr:twoCellAnchor editAs="absolute">
    <xdr:from>
      <xdr:col>0</xdr:col>
      <xdr:colOff>238125</xdr:colOff>
      <xdr:row>10</xdr:row>
      <xdr:rowOff>133350</xdr:rowOff>
    </xdr:from>
    <xdr:to>
      <xdr:col>0</xdr:col>
      <xdr:colOff>409575</xdr:colOff>
      <xdr:row>12</xdr:row>
      <xdr:rowOff>28575</xdr:rowOff>
    </xdr:to>
    <xdr:sp macro="" textlink="">
      <xdr:nvSpPr>
        <xdr:cNvPr id="13315" name="Check Box 3" hidden="1"/>
        <xdr:cNvSpPr/>
      </xdr:nvSpPr>
      <xdr:spPr bwMode="auto">
        <a:xfrm>
          <a:off x="238125" y="1905000"/>
          <a:ext cx="1714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absolute">
    <xdr:from>
      <xdr:col>0</xdr:col>
      <xdr:colOff>238125</xdr:colOff>
      <xdr:row>14</xdr:row>
      <xdr:rowOff>28575</xdr:rowOff>
    </xdr:from>
    <xdr:to>
      <xdr:col>0</xdr:col>
      <xdr:colOff>581025</xdr:colOff>
      <xdr:row>15</xdr:row>
      <xdr:rowOff>123825</xdr:rowOff>
    </xdr:to>
    <xdr:sp macro="" textlink="">
      <xdr:nvSpPr>
        <xdr:cNvPr id="13468" name="Check Box 156" hidden="1"/>
        <xdr:cNvSpPr/>
      </xdr:nvSpPr>
      <xdr:spPr bwMode="auto">
        <a:xfrm>
          <a:off x="238125" y="2466975"/>
          <a:ext cx="3429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dgs.pa.gov/Materials-Services-Procurement/Procurement-Resources/EUP/Pages/default.aspx" TargetMode="External" /><Relationship Id="rId2" Type="http://schemas.openxmlformats.org/officeDocument/2006/relationships/hyperlink" Target="mailto:samtoth@pa.gov"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dgsremoteportlets.state.pa.us/Commodity/Specifications/1071.pdf" TargetMode="External" /><Relationship Id="rId2" Type="http://schemas.openxmlformats.org/officeDocument/2006/relationships/hyperlink" Target="http://www.dgsremoteportlets.state.pa.us/Commodity/Specifications/1071.pdf" TargetMode="External" /><Relationship Id="rId3" Type="http://schemas.openxmlformats.org/officeDocument/2006/relationships/hyperlink" Target="http://www.dgsremoteportlets.state.pa.us/Commodity/Specifications/1136.pdf" TargetMode="External" /><Relationship Id="rId4" Type="http://schemas.openxmlformats.org/officeDocument/2006/relationships/hyperlink" Target="http://www.dgsremoteportlets.state.pa.us/Commodity/Specifications/1148.pdf" TargetMode="External" /><Relationship Id="rId5" Type="http://schemas.openxmlformats.org/officeDocument/2006/relationships/hyperlink" Target="http://www.dgsremoteportlets.state.pa.us/Commodity/Specifications/1148.pdf" TargetMode="External" /><Relationship Id="rId6" Type="http://schemas.openxmlformats.org/officeDocument/2006/relationships/hyperlink" Target="http://www.dgsremoteportlets.state.pa.us/Commodity/Specifications/1148.pdf" TargetMode="External" /><Relationship Id="rId7" Type="http://schemas.openxmlformats.org/officeDocument/2006/relationships/hyperlink" Target="http://www.dgsremoteportlets.state.pa.us/Commodity/Specifications/1124.pdf" TargetMode="External" /><Relationship Id="rId8" Type="http://schemas.openxmlformats.org/officeDocument/2006/relationships/hyperlink" Target="http://www.dgsremoteportlets.state.pa.us/Commodity/Specifications/1124.pdf" TargetMode="External" /><Relationship Id="rId9" Type="http://schemas.openxmlformats.org/officeDocument/2006/relationships/hyperlink" Target="http://www.dgsremoteportlets.state.pa.us/Commodity/Specifications/1125.pdf" TargetMode="External" /><Relationship Id="rId10" Type="http://schemas.openxmlformats.org/officeDocument/2006/relationships/hyperlink" Target="http://www.dgsremoteportlets.state.pa.us/Commodity/Specifications/1125.pdf" TargetMode="External" /><Relationship Id="rId11" Type="http://schemas.openxmlformats.org/officeDocument/2006/relationships/hyperlink" Target="http://www.dgsremoteportlets.state.pa.us/Commodity/Specifications/1125.pdf" TargetMode="External" /><Relationship Id="rId12" Type="http://schemas.openxmlformats.org/officeDocument/2006/relationships/hyperlink" Target="http://www.dgsremoteportlets.state.pa.us/Commodity/Specifications/1125.pdf" TargetMode="External" /><Relationship Id="rId13" Type="http://schemas.openxmlformats.org/officeDocument/2006/relationships/hyperlink" Target="http://www.dgsremoteportlets.state.pa.us/Commodity/Specifications/1125.pdf" TargetMode="External" /><Relationship Id="rId14" Type="http://schemas.openxmlformats.org/officeDocument/2006/relationships/hyperlink" Target="http://www.dgsremoteportlets.state.pa.us/Commodity/Specifications/1147.pdf" TargetMode="External" /><Relationship Id="rId15" Type="http://schemas.openxmlformats.org/officeDocument/2006/relationships/hyperlink" Target="http://www.dgsremoteportlets.state.pa.us/Commodity/Specifications/1147.pdf" TargetMode="External" /><Relationship Id="rId16" Type="http://schemas.openxmlformats.org/officeDocument/2006/relationships/hyperlink" Target="http://www.dgsremoteportlets.state.pa.us/Commodity/Specifications/1147.pdf" TargetMode="External" /><Relationship Id="rId17" Type="http://schemas.openxmlformats.org/officeDocument/2006/relationships/hyperlink" Target="http://www.dgsremoteportlets.state.pa.us/Commodity/Specifications/1147.pdf" TargetMode="External" /><Relationship Id="rId18" Type="http://schemas.openxmlformats.org/officeDocument/2006/relationships/hyperlink" Target="http://www.dgsremoteportlets.state.pa.us/Commodity/Specifications/1147.pdf" TargetMode="External" /><Relationship Id="rId19" Type="http://schemas.openxmlformats.org/officeDocument/2006/relationships/hyperlink" Target="http://www.dgsremoteportlets.state.pa.us/Commodity/Specifications/1147.pdf" TargetMode="External" /><Relationship Id="rId20" Type="http://schemas.openxmlformats.org/officeDocument/2006/relationships/hyperlink" Target="http://www.dgsremoteportlets.state.pa.us/Commodity/Specifications/1070.pdf" TargetMode="External" /><Relationship Id="rId21" Type="http://schemas.openxmlformats.org/officeDocument/2006/relationships/hyperlink" Target="http://www.dgsremoteportlets.state.pa.us/Commodity/Specifications/1070.pdf" TargetMode="External" /><Relationship Id="rId22" Type="http://schemas.openxmlformats.org/officeDocument/2006/relationships/hyperlink" Target="http://www.dgsremoteportlets.state.pa.us/Commodity/Specifications/1070.pdf" TargetMode="External" /><Relationship Id="rId23" Type="http://schemas.openxmlformats.org/officeDocument/2006/relationships/hyperlink" Target="http://www.dgsremoteportlets.state.pa.us/Commodity/Specifications/1070.pdf" TargetMode="External" /><Relationship Id="rId24" Type="http://schemas.openxmlformats.org/officeDocument/2006/relationships/hyperlink" Target="http://www.dgsremoteportlets.state.pa.us/Commodity/Specifications/1070.pdf" TargetMode="External" /><Relationship Id="rId25" Type="http://schemas.openxmlformats.org/officeDocument/2006/relationships/hyperlink" Target="http://www.dgsremoteportlets.state.pa.us/Commodity/Specifications/1070.pdf" TargetMode="External" /><Relationship Id="rId26" Type="http://schemas.openxmlformats.org/officeDocument/2006/relationships/hyperlink" Target="http://www.dgsremoteportlets.state.pa.us/Commodity/Specifications/1070.pdf" TargetMode="External" /><Relationship Id="rId27" Type="http://schemas.openxmlformats.org/officeDocument/2006/relationships/hyperlink" Target="http://www.dgsremoteportlets.state.pa.us/Commodity/Specifications/1073.pdf" TargetMode="External" /><Relationship Id="rId28" Type="http://schemas.openxmlformats.org/officeDocument/2006/relationships/hyperlink" Target="http://www.dgsremoteportlets.state.pa.us/Commodity/Specifications/1073.pdf" TargetMode="External" /><Relationship Id="rId29" Type="http://schemas.openxmlformats.org/officeDocument/2006/relationships/hyperlink" Target="http://www.dgsremoteportlets.state.pa.us/Commodity/Specifications/1074.pdf" TargetMode="External" /><Relationship Id="rId30" Type="http://schemas.openxmlformats.org/officeDocument/2006/relationships/hyperlink" Target="http://www.dgsremoteportlets.state.pa.us/Commodity/Specifications/1074.pdf" TargetMode="External" /><Relationship Id="rId31" Type="http://schemas.openxmlformats.org/officeDocument/2006/relationships/hyperlink" Target="http://www.dgsremoteportlets.state.pa.us/Commodity/Specifications/1074.pdf" TargetMode="External" /><Relationship Id="rId32" Type="http://schemas.openxmlformats.org/officeDocument/2006/relationships/hyperlink" Target="http://www.dgsremoteportlets.state.pa.us/Commodity/Specifications/1074.pdf" TargetMode="External" /><Relationship Id="rId33" Type="http://schemas.openxmlformats.org/officeDocument/2006/relationships/hyperlink" Target="http://www.dgsremoteportlets.state.pa.us/Commodity/Specifications/1074.pdf" TargetMode="External" /><Relationship Id="rId34" Type="http://schemas.openxmlformats.org/officeDocument/2006/relationships/hyperlink" Target="http://www.dgsremoteportlets.state.pa.us/Commodity/Specifications/1128.pdf" TargetMode="External" /><Relationship Id="rId35" Type="http://schemas.openxmlformats.org/officeDocument/2006/relationships/hyperlink" Target="http://www.dgsremoteportlets.state.pa.us/Commodity/Specifications/1147.pdf" TargetMode="External" /><Relationship Id="rId36" Type="http://schemas.openxmlformats.org/officeDocument/2006/relationships/hyperlink" Target="http://www.dgsremoteportlets.state.pa.us/Commodity/Specifications/1134.pdf" TargetMode="External" /><Relationship Id="rId37" Type="http://schemas.openxmlformats.org/officeDocument/2006/relationships/hyperlink" Target="http://www.dgsremoteportlets.state.pa.us/Commodity/Specifications/1135.pdf" TargetMode="External" /><Relationship Id="rId38" Type="http://schemas.openxmlformats.org/officeDocument/2006/relationships/hyperlink" Target="http://www.dgsremoteportlets.state.pa.us/Commodity/Specifications/1137.pdf" TargetMode="External" /><Relationship Id="rId39" Type="http://schemas.openxmlformats.org/officeDocument/2006/relationships/hyperlink" Target="http://www.dgsremoteportlets.state.pa.us/Commodity/Specifications/1137.pdf" TargetMode="External" /><Relationship Id="rId40" Type="http://schemas.openxmlformats.org/officeDocument/2006/relationships/hyperlink" Target="http://www.dgsremoteportlets.state.pa.us/Commodity/Specifications/1138.pdf" TargetMode="External" /><Relationship Id="rId41" Type="http://schemas.openxmlformats.org/officeDocument/2006/relationships/hyperlink" Target="http://www.dgsremoteportlets.state.pa.us/Commodity/Specifications/1138.pdf" TargetMode="External" /><Relationship Id="rId42" Type="http://schemas.openxmlformats.org/officeDocument/2006/relationships/hyperlink" Target="http://www.dgsremoteportlets.state.pa.us/Commodity/Specifications/1139.pdf" TargetMode="External" /><Relationship Id="rId43" Type="http://schemas.openxmlformats.org/officeDocument/2006/relationships/hyperlink" Target="http://www.dgsremoteportlets.state.pa.us/Commodity/Specifications/1139.pdf" TargetMode="External" /><Relationship Id="rId44" Type="http://schemas.openxmlformats.org/officeDocument/2006/relationships/hyperlink" Target="http://www.dgsremoteportlets.state.pa.us/Commodity/Specifications/1139.pdf" TargetMode="External" /><Relationship Id="rId45" Type="http://schemas.openxmlformats.org/officeDocument/2006/relationships/hyperlink" Target="http://www.dgsremoteportlets.state.pa.us/Commodity/Specifications/1140.pdf" TargetMode="External" /><Relationship Id="rId46" Type="http://schemas.openxmlformats.org/officeDocument/2006/relationships/hyperlink" Target="http://www.dgsremoteportlets.state.pa.us/Commodity/Specifications/1142.pdf" TargetMode="External" /><Relationship Id="rId47" Type="http://schemas.openxmlformats.org/officeDocument/2006/relationships/hyperlink" Target="http://www.dgsremoteportlets.state.pa.us/Commodity/Specifications/1142.pdf" TargetMode="External" /><Relationship Id="rId48" Type="http://schemas.openxmlformats.org/officeDocument/2006/relationships/hyperlink" Target="http://www.dgsremoteportlets.state.pa.us/Commodity/Specifications/1142.pdf" TargetMode="External" /><Relationship Id="rId49" Type="http://schemas.openxmlformats.org/officeDocument/2006/relationships/hyperlink" Target="http://www.dgsremoteportlets.state.pa.us/Commodity/Specifications/1151.pdf" TargetMode="External" /><Relationship Id="rId50" Type="http://schemas.openxmlformats.org/officeDocument/2006/relationships/hyperlink" Target="http://www.dgsremoteportlets.state.pa.us/Commodity/Specifications/1150.pdf" TargetMode="External" /><Relationship Id="rId51" Type="http://schemas.openxmlformats.org/officeDocument/2006/relationships/hyperlink" Target="http://www.dgsremoteportlets.state.pa.us/Commodity/Specifications/1149.pdf" TargetMode="External" /><Relationship Id="rId52" Type="http://schemas.openxmlformats.org/officeDocument/2006/relationships/hyperlink" Target="http://www.dgsremoteportlets.state.pa.us/Commodity/Specifications/1151.pdf" TargetMode="External" /><Relationship Id="rId53" Type="http://schemas.openxmlformats.org/officeDocument/2006/relationships/drawing" Target="../drawings/drawing1.xml" /><Relationship Id="rId54" Type="http://schemas.openxmlformats.org/officeDocument/2006/relationships/printerSettings" Target="../printerSettings/printerSettings3.bin" /><Relationship Id="rId55" Type="http://schemas.openxmlformats.org/officeDocument/2006/relationships/customProperty" Target="../customProperty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rconstance@pa.gov" TargetMode="External" /><Relationship Id="rId2" Type="http://schemas.openxmlformats.org/officeDocument/2006/relationships/hyperlink" Target="mailto:joslthomas@pa.gov" TargetMode="External" /><Relationship Id="rId3" Type="http://schemas.openxmlformats.org/officeDocument/2006/relationships/hyperlink" Target="mailto:lvega@pa.gov" TargetMode="External" /><Relationship Id="rId4" Type="http://schemas.openxmlformats.org/officeDocument/2006/relationships/hyperlink" Target="mailto:kreichard@pa.gov" TargetMode="External" /><Relationship Id="rId5" Type="http://schemas.openxmlformats.org/officeDocument/2006/relationships/hyperlink" Target="mailto:kworley@pa.gov" TargetMode="External" /><Relationship Id="rId6" Type="http://schemas.openxmlformats.org/officeDocument/2006/relationships/hyperlink" Target="mailto:spickering@pa.gov" TargetMode="External" /><Relationship Id="rId7" Type="http://schemas.openxmlformats.org/officeDocument/2006/relationships/hyperlink" Target="mailto:jotjones@pa.gov" TargetMode="External" /><Relationship Id="rId8" Type="http://schemas.openxmlformats.org/officeDocument/2006/relationships/hyperlink" Target="mailto:miscott@pa.gov" TargetMode="External" /><Relationship Id="rId9" Type="http://schemas.openxmlformats.org/officeDocument/2006/relationships/hyperlink" Target="mailto:kpeek@pa.gov" TargetMode="External" /><Relationship Id="rId10" Type="http://schemas.openxmlformats.org/officeDocument/2006/relationships/hyperlink" Target="mailto:janibrown@pa.gov" TargetMode="External" /><Relationship Id="rId11" Type="http://schemas.openxmlformats.org/officeDocument/2006/relationships/hyperlink" Target="mailto:mgress@pa.gov" TargetMode="External" /><Relationship Id="rId12" Type="http://schemas.openxmlformats.org/officeDocument/2006/relationships/hyperlink" Target="mailto:rjaime@pa.gov" TargetMode="External" /><Relationship Id="rId13" Type="http://schemas.openxmlformats.org/officeDocument/2006/relationships/hyperlink" Target="mailto:alayman@pa.gov" TargetMode="External" /><Relationship Id="rId14" Type="http://schemas.openxmlformats.org/officeDocument/2006/relationships/hyperlink" Target="mailto:mkujat@pa.gov" TargetMode="External" /><Relationship Id="rId15" Type="http://schemas.openxmlformats.org/officeDocument/2006/relationships/hyperlink" Target="mailto:spakoskey@pa.gov" TargetMode="External" /><Relationship Id="rId16" Type="http://schemas.openxmlformats.org/officeDocument/2006/relationships/hyperlink" Target="mailto:jahuffine@pa.gov" TargetMode="External" /><Relationship Id="rId17" Type="http://schemas.openxmlformats.org/officeDocument/2006/relationships/hyperlink" Target="mailto:kwarnick@pa.gov" TargetMode="External" /><Relationship Id="rId18" Type="http://schemas.openxmlformats.org/officeDocument/2006/relationships/hyperlink" Target="mailto:cowalters@pa.gov" TargetMode="External" /><Relationship Id="rId19" Type="http://schemas.openxmlformats.org/officeDocument/2006/relationships/hyperlink" Target="mailto:stepdunn@pa.gov" TargetMode="External" /><Relationship Id="rId20" Type="http://schemas.openxmlformats.org/officeDocument/2006/relationships/hyperlink" Target="mailto:jcollett@pa.gov" TargetMode="External" /><Relationship Id="rId21" Type="http://schemas.openxmlformats.org/officeDocument/2006/relationships/hyperlink" Target="mailto:mariflicki@pa.gov" TargetMode="External" /><Relationship Id="rId22" Type="http://schemas.openxmlformats.org/officeDocument/2006/relationships/hyperlink" Target="mailto:carmermann@pa.gov" TargetMode="External" /><Relationship Id="rId23" Type="http://schemas.openxmlformats.org/officeDocument/2006/relationships/comments" Target="../comments6.xml" /><Relationship Id="rId24" Type="http://schemas.openxmlformats.org/officeDocument/2006/relationships/vmlDrawing" Target="../drawings/vmlDrawing1.vml" /><Relationship Id="rId2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ciman@neosolutionsinc.com" TargetMode="External" /><Relationship Id="rId2" Type="http://schemas.openxmlformats.org/officeDocument/2006/relationships/hyperlink" Target="mailto:randalv@polydyneinc.com" TargetMode="Externa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F21"/>
  <sheetViews>
    <sheetView tabSelected="1" zoomScale="80" zoomScaleNormal="80" workbookViewId="0" topLeftCell="A2">
      <selection activeCell="B3" sqref="B3:B20"/>
    </sheetView>
  </sheetViews>
  <sheetFormatPr defaultColWidth="0" defaultRowHeight="0" customHeight="1" zeroHeight="1"/>
  <cols>
    <col min="1" max="1" width="1.7109375" style="86" customWidth="1"/>
    <col min="2" max="2" width="100.7109375" style="86" customWidth="1"/>
    <col min="3" max="3" width="1.7109375" style="86" customWidth="1"/>
    <col min="4" max="4" width="30.8515625" style="86" customWidth="1"/>
    <col min="5" max="5" width="69.7109375" style="86" customWidth="1"/>
    <col min="6" max="6" width="0" style="86" hidden="1" customWidth="1"/>
    <col min="7" max="16383" width="9.140625" style="86" hidden="1" customWidth="1"/>
    <col min="16384" max="16384" width="1.421875" style="86" customWidth="1"/>
  </cols>
  <sheetData>
    <row r="1" ht="11.25" customHeight="1"/>
    <row r="2" spans="2:5" s="87" customFormat="1" ht="23.25" customHeight="1">
      <c r="B2" s="88" t="s">
        <v>254</v>
      </c>
      <c r="C2" s="86"/>
      <c r="D2" s="342" t="s">
        <v>255</v>
      </c>
      <c r="E2" s="342"/>
    </row>
    <row r="3" spans="2:5" s="87" customFormat="1" ht="32.25" customHeight="1">
      <c r="B3" s="340" t="s">
        <v>333</v>
      </c>
      <c r="C3" s="86"/>
      <c r="D3" s="89" t="s">
        <v>256</v>
      </c>
      <c r="E3" s="90" t="s">
        <v>281</v>
      </c>
    </row>
    <row r="4" spans="2:5" s="87" customFormat="1" ht="32.25" customHeight="1">
      <c r="B4" s="341"/>
      <c r="C4" s="86"/>
      <c r="D4" s="89" t="s">
        <v>257</v>
      </c>
      <c r="E4" s="90">
        <v>4400027168</v>
      </c>
    </row>
    <row r="5" spans="2:5" s="87" customFormat="1" ht="32.25" customHeight="1">
      <c r="B5" s="341"/>
      <c r="C5" s="86"/>
      <c r="D5" s="89" t="s">
        <v>258</v>
      </c>
      <c r="E5" s="90">
        <v>6100056985</v>
      </c>
    </row>
    <row r="6" spans="2:5" s="87" customFormat="1" ht="32.25" customHeight="1">
      <c r="B6" s="341"/>
      <c r="C6" s="86"/>
      <c r="D6" s="89" t="s">
        <v>259</v>
      </c>
      <c r="E6" s="12" t="s">
        <v>335</v>
      </c>
    </row>
    <row r="7" spans="2:5" s="87" customFormat="1" ht="32.25" customHeight="1">
      <c r="B7" s="341"/>
      <c r="C7" s="86"/>
      <c r="D7" s="91" t="s">
        <v>260</v>
      </c>
      <c r="E7" s="11" t="s">
        <v>330</v>
      </c>
    </row>
    <row r="8" spans="2:5" s="87" customFormat="1" ht="32.25" customHeight="1">
      <c r="B8" s="341"/>
      <c r="C8" s="86"/>
      <c r="D8" s="89" t="s">
        <v>261</v>
      </c>
      <c r="E8" s="92">
        <v>12</v>
      </c>
    </row>
    <row r="9" spans="2:6" s="87" customFormat="1" ht="32.25" customHeight="1">
      <c r="B9" s="341"/>
      <c r="C9" s="86"/>
      <c r="D9" s="91" t="s">
        <v>262</v>
      </c>
      <c r="E9" s="19" t="s">
        <v>263</v>
      </c>
      <c r="F9" s="93"/>
    </row>
    <row r="10" spans="2:5" s="87" customFormat="1" ht="32.25" customHeight="1">
      <c r="B10" s="341"/>
      <c r="C10" s="86"/>
      <c r="D10" s="89" t="s">
        <v>264</v>
      </c>
      <c r="E10" s="94" t="s">
        <v>534</v>
      </c>
    </row>
    <row r="11" spans="2:5" s="87" customFormat="1" ht="32.25" customHeight="1">
      <c r="B11" s="341"/>
      <c r="C11" s="86"/>
      <c r="D11" s="89" t="s">
        <v>265</v>
      </c>
      <c r="E11" s="95">
        <v>7173468181</v>
      </c>
    </row>
    <row r="12" spans="2:5" s="87" customFormat="1" ht="27" customHeight="1">
      <c r="B12" s="341"/>
      <c r="C12" s="86"/>
      <c r="D12" s="89" t="s">
        <v>266</v>
      </c>
      <c r="E12" s="339" t="s">
        <v>535</v>
      </c>
    </row>
    <row r="13" spans="2:5" s="87" customFormat="1" ht="27" customHeight="1">
      <c r="B13" s="341"/>
      <c r="C13" s="86"/>
      <c r="D13" s="342" t="s">
        <v>267</v>
      </c>
      <c r="E13" s="342"/>
    </row>
    <row r="14" spans="2:5" s="87" customFormat="1" ht="27.75" customHeight="1">
      <c r="B14" s="341"/>
      <c r="C14" s="86"/>
      <c r="D14" s="89" t="s">
        <v>268</v>
      </c>
      <c r="E14" s="12" t="s">
        <v>331</v>
      </c>
    </row>
    <row r="15" spans="2:5" s="87" customFormat="1" ht="27" customHeight="1">
      <c r="B15" s="341"/>
      <c r="C15" s="86"/>
      <c r="D15" s="89" t="s">
        <v>269</v>
      </c>
      <c r="E15" s="12" t="s">
        <v>334</v>
      </c>
    </row>
    <row r="16" spans="2:5" s="87" customFormat="1" ht="27" customHeight="1">
      <c r="B16" s="341"/>
      <c r="C16" s="86"/>
      <c r="D16" s="89" t="s">
        <v>270</v>
      </c>
      <c r="E16" s="108" t="s">
        <v>271</v>
      </c>
    </row>
    <row r="17" spans="2:5" s="87" customFormat="1" ht="27" customHeight="1">
      <c r="B17" s="341"/>
      <c r="C17" s="86"/>
      <c r="D17" s="89" t="s">
        <v>272</v>
      </c>
      <c r="E17" s="94" t="s">
        <v>14</v>
      </c>
    </row>
    <row r="18" spans="2:5" s="87" customFormat="1" ht="27" customHeight="1">
      <c r="B18" s="341"/>
      <c r="C18" s="86"/>
      <c r="D18" s="343" t="s">
        <v>332</v>
      </c>
      <c r="E18" s="344"/>
    </row>
    <row r="19" spans="2:5" s="87" customFormat="1" ht="204" customHeight="1">
      <c r="B19" s="341"/>
      <c r="C19" s="86"/>
      <c r="D19" s="345"/>
      <c r="E19" s="346"/>
    </row>
    <row r="20" spans="2:5" s="87" customFormat="1" ht="15" hidden="1">
      <c r="B20" s="341"/>
      <c r="C20" s="86"/>
      <c r="D20" s="347"/>
      <c r="E20" s="348"/>
    </row>
    <row r="21" spans="2:5" s="87" customFormat="1" ht="15">
      <c r="B21" s="86"/>
      <c r="C21" s="86"/>
      <c r="D21" s="86"/>
      <c r="E21" s="86"/>
    </row>
    <row r="22" ht="15" customHeight="1" hidden="1"/>
    <row r="23" ht="15" customHeight="1" hidden="1"/>
    <row r="24" ht="15" customHeight="1"/>
  </sheetData>
  <sheetProtection formatCells="0"/>
  <mergeCells count="4">
    <mergeCell ref="B3:B20"/>
    <mergeCell ref="D2:E2"/>
    <mergeCell ref="D13:E13"/>
    <mergeCell ref="D18:E20"/>
  </mergeCells>
  <dataValidations count="3" xWindow="888" yWindow="243">
    <dataValidation allowBlank="1" showInputMessage="1" showErrorMessage="1" prompt="Only change revision date when making a change to the contract (i.e. pricing update, renewal, etc)  If only updating supplier contact information do not change revision date." sqref="E9"/>
    <dataValidation type="list" allowBlank="1" showInputMessage="1" showErrorMessage="1" prompt="Choose from drop-down list" sqref="E15">
      <formula1>"Catalog/Price List, Invitation To Qualify (ITQ), Line Item, MSCC, MSCC/Line Item, Punchout, MRP and Market Priced contracts, Supplier Website"</formula1>
    </dataValidation>
    <dataValidation type="list" allowBlank="1" showInputMessage="1" showErrorMessage="1" prompt="Choose from drop-down list" sqref="E14">
      <formula1>"Material, Service, Both"</formula1>
    </dataValidation>
  </dataValidations>
  <hyperlinks>
    <hyperlink ref="E16" r:id="rId1" display="https://www.dgs.pa.gov/Materials-Services-Procurement/Procurement-Resources/EUP/Pages/default.aspx"/>
    <hyperlink ref="E12" r:id="rId2" display="mailto:samtoth@pa.gov"/>
  </hyperlinks>
  <printOptions/>
  <pageMargins left="0.25" right="0.25" top="0.75" bottom="0.5" header="0.3" footer="0.3"/>
  <pageSetup fitToHeight="1" fitToWidth="1" horizontalDpi="600" verticalDpi="600" orientation="landscape" scale="67" r:id="rId3"/>
  <headerFooter scaleWithDoc="0" alignWithMargins="0">
    <oddHeader>&amp;C&amp;"Arial,Bold"&amp;16Contract Overview&amp;"Arial,Regular"&amp;11
&amp;KFF0000Prior to utilizing this contract, the user should read the contract in its entirety.</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201"/>
  <sheetViews>
    <sheetView showGridLines="0" showZeros="0" zoomScale="70" zoomScaleNormal="70" workbookViewId="0" topLeftCell="A1">
      <selection activeCell="E4" sqref="E4"/>
    </sheetView>
  </sheetViews>
  <sheetFormatPr defaultColWidth="0" defaultRowHeight="12.75" zeroHeight="1"/>
  <cols>
    <col min="1" max="1" width="18.00390625" style="103" customWidth="1"/>
    <col min="2" max="2" width="17.28125" style="104" customWidth="1"/>
    <col min="3" max="3" width="37.421875" style="105" customWidth="1"/>
    <col min="4" max="4" width="37.421875" style="103" customWidth="1"/>
    <col min="5" max="5" width="37.421875" style="105" customWidth="1"/>
    <col min="6" max="6" width="24.00390625" style="103" customWidth="1"/>
    <col min="7" max="7" width="17.7109375" style="106" customWidth="1"/>
    <col min="8" max="8" width="19.57421875" style="106" customWidth="1"/>
    <col min="9" max="9" width="50.7109375" style="107" customWidth="1"/>
    <col min="10" max="10" width="0.9921875" style="97" customWidth="1"/>
    <col min="11" max="16384" width="0" style="98" hidden="1" customWidth="1"/>
  </cols>
  <sheetData>
    <row r="1" spans="1:9" ht="54">
      <c r="A1" s="96" t="s">
        <v>257</v>
      </c>
      <c r="B1" s="96" t="s">
        <v>273</v>
      </c>
      <c r="C1" s="96" t="s">
        <v>248</v>
      </c>
      <c r="D1" s="96" t="s">
        <v>274</v>
      </c>
      <c r="E1" s="96" t="s">
        <v>275</v>
      </c>
      <c r="F1" s="96" t="s">
        <v>276</v>
      </c>
      <c r="G1" s="96" t="s">
        <v>277</v>
      </c>
      <c r="H1" s="96" t="s">
        <v>278</v>
      </c>
      <c r="I1" s="96" t="s">
        <v>279</v>
      </c>
    </row>
    <row r="2" spans="1:12" ht="30" customHeight="1">
      <c r="A2" s="99">
        <f>'Supplier Tab'!C10</f>
        <v>4400027169</v>
      </c>
      <c r="B2" s="99">
        <f>'Supplier Tab'!M10</f>
        <v>146357</v>
      </c>
      <c r="C2" s="100" t="str">
        <f>'Supplier Tab'!L10</f>
        <v>Barber's Chemicals Inc.</v>
      </c>
      <c r="D2" s="101" t="str">
        <f>'Supplier Tab'!O10</f>
        <v>N/A</v>
      </c>
      <c r="E2" s="100" t="str">
        <f>'Supplier Tab'!P10</f>
        <v>P.O. Box 135
Sharpsville, PA 16150-0135</v>
      </c>
      <c r="F2" s="99" t="str">
        <f>'Supplier Tab'!Q10</f>
        <v>Lisa Flowers</v>
      </c>
      <c r="G2" s="102">
        <f>'Supplier Tab'!R10</f>
        <v>7249627886</v>
      </c>
      <c r="H2" s="102">
        <f>'Supplier Tab'!S10</f>
        <v>0</v>
      </c>
      <c r="I2" s="99" t="str">
        <f>'Supplier Tab'!T10</f>
        <v>lisa@barbchem.com</v>
      </c>
      <c r="L2" s="98" t="s">
        <v>280</v>
      </c>
    </row>
    <row r="3" spans="1:9" ht="30" customHeight="1">
      <c r="A3" s="99">
        <f>'Supplier Tab'!C11</f>
        <v>4400027170</v>
      </c>
      <c r="B3" s="99">
        <f>'Supplier Tab'!M11</f>
        <v>121169</v>
      </c>
      <c r="C3" s="100" t="str">
        <f>'Supplier Tab'!L11</f>
        <v>Buckman's Inc.</v>
      </c>
      <c r="D3" s="101" t="str">
        <f>'Supplier Tab'!O11</f>
        <v>N/A</v>
      </c>
      <c r="E3" s="100" t="str">
        <f>'Supplier Tab'!P11</f>
        <v>105 Airport Road
Pottstown, PA 19464-3438</v>
      </c>
      <c r="F3" s="99" t="str">
        <f>'Supplier Tab'!Q11</f>
        <v>Matt Mutter</v>
      </c>
      <c r="G3" s="102">
        <f>'Supplier Tab'!R11</f>
        <v>6104957495</v>
      </c>
      <c r="H3" s="102">
        <f>'Supplier Tab'!S11</f>
        <v>0</v>
      </c>
      <c r="I3" s="99" t="str">
        <f>'Supplier Tab'!T11</f>
        <v>mattm@buckmansinc.com</v>
      </c>
    </row>
    <row r="4" spans="1:9" ht="30" customHeight="1">
      <c r="A4" s="99">
        <f>'Supplier Tab'!C12</f>
        <v>4400027171</v>
      </c>
      <c r="B4" s="99">
        <f>'Supplier Tab'!M12</f>
        <v>208752</v>
      </c>
      <c r="C4" s="100" t="str">
        <f>'Supplier Tab'!L12</f>
        <v>Chemstream Inc.</v>
      </c>
      <c r="D4" s="101" t="str">
        <f>'Supplier Tab'!O12</f>
        <v>N/A</v>
      </c>
      <c r="E4" s="100" t="str">
        <f>'Supplier Tab'!P12</f>
        <v>511 Railroad Ave.
Homer City, PA 15748-1422</v>
      </c>
      <c r="F4" s="99" t="str">
        <f>'Supplier Tab'!Q12</f>
        <v>Ron Biem</v>
      </c>
      <c r="G4" s="102">
        <f>'Supplier Tab'!R12</f>
        <v>7249158388</v>
      </c>
      <c r="H4" s="102">
        <f>'Supplier Tab'!S12</f>
        <v>0</v>
      </c>
      <c r="I4" s="99" t="str">
        <f>'Supplier Tab'!T12</f>
        <v>ron.biem@chemstream.com</v>
      </c>
    </row>
    <row r="5" spans="1:9" ht="30" customHeight="1">
      <c r="A5" s="99">
        <f>'Supplier Tab'!C13</f>
        <v>4400027172</v>
      </c>
      <c r="B5" s="99">
        <f>'Supplier Tab'!M13</f>
        <v>116683</v>
      </c>
      <c r="C5" s="100" t="str">
        <f>'Supplier Tab'!L13</f>
        <v>Coyne Chemical</v>
      </c>
      <c r="D5" s="101" t="str">
        <f>'Supplier Tab'!O13</f>
        <v>N/A</v>
      </c>
      <c r="E5" s="100" t="str">
        <f>'Supplier Tab'!P13</f>
        <v>3015 State Road
Croydon, PA 19021-6997</v>
      </c>
      <c r="F5" s="99" t="str">
        <f>'Supplier Tab'!Q13</f>
        <v>Carolyn Mair-Basiura</v>
      </c>
      <c r="G5" s="102">
        <f>'Supplier Tab'!R13</f>
        <v>2157853000</v>
      </c>
      <c r="H5" s="102">
        <f>'Supplier Tab'!S13</f>
        <v>0</v>
      </c>
      <c r="I5" s="99" t="str">
        <f>'Supplier Tab'!T13</f>
        <v>cmair-basiura@coynechemical.com</v>
      </c>
    </row>
    <row r="6" spans="1:9" ht="30" customHeight="1">
      <c r="A6" s="99">
        <f>'Supplier Tab'!C14</f>
        <v>4400027173</v>
      </c>
      <c r="B6" s="99">
        <f>'Supplier Tab'!M14</f>
        <v>345050</v>
      </c>
      <c r="C6" s="100" t="str">
        <f>'Supplier Tab'!L14</f>
        <v>General Products and Supply</v>
      </c>
      <c r="D6" s="101" t="str">
        <f>'Supplier Tab'!O14</f>
        <v>N/A</v>
      </c>
      <c r="E6" s="100" t="str">
        <f>'Supplier Tab'!P14</f>
        <v>101 Technology Lane
Export, PA 15632-8903</v>
      </c>
      <c r="F6" s="99" t="str">
        <f>'Supplier Tab'!Q14</f>
        <v>Alicia Shenberger</v>
      </c>
      <c r="G6" s="102">
        <f>'Supplier Tab'!R14</f>
        <v>8005482080</v>
      </c>
      <c r="H6" s="102">
        <f>'Supplier Tab'!S14</f>
        <v>0</v>
      </c>
      <c r="I6" s="99" t="str">
        <f>'Supplier Tab'!T14</f>
        <v>ashenberger@generalproductsdirect.com</v>
      </c>
    </row>
    <row r="7" spans="1:9" ht="30" customHeight="1">
      <c r="A7" s="99">
        <f>'Supplier Tab'!C15</f>
        <v>4400027174</v>
      </c>
      <c r="B7" s="99">
        <f>'Supplier Tab'!M15</f>
        <v>150325</v>
      </c>
      <c r="C7" s="100" t="str">
        <f>'Supplier Tab'!L15</f>
        <v>Graymont PA Inc.</v>
      </c>
      <c r="D7" s="101" t="str">
        <f>'Supplier Tab'!O15</f>
        <v>N/A</v>
      </c>
      <c r="E7" s="100" t="str">
        <f>'Supplier Tab'!P15</f>
        <v>375 Graymont Road
Bellefonte, PA 16823-6869</v>
      </c>
      <c r="F7" s="99" t="str">
        <f>'Supplier Tab'!Q15</f>
        <v>Liz Catalano</v>
      </c>
      <c r="G7" s="102">
        <f>'Supplier Tab'!R15</f>
        <v>8143574520</v>
      </c>
      <c r="H7" s="102">
        <f>'Supplier Tab'!S15</f>
        <v>0</v>
      </c>
      <c r="I7" s="99" t="str">
        <f>'Supplier Tab'!T15</f>
        <v>lcatalano@graymont.com</v>
      </c>
    </row>
    <row r="8" spans="1:9" ht="30" customHeight="1">
      <c r="A8" s="99">
        <f>'Supplier Tab'!C16</f>
        <v>4400027226</v>
      </c>
      <c r="B8" s="99">
        <f>'Supplier Tab'!M16</f>
        <v>553051</v>
      </c>
      <c r="C8" s="100" t="str">
        <f>'Supplier Tab'!L16</f>
        <v>Glen Castle Entr dba MTEK</v>
      </c>
      <c r="D8" s="101" t="str">
        <f>'Supplier Tab'!O16</f>
        <v>N/A</v>
      </c>
      <c r="E8" s="100" t="str">
        <f>'Supplier Tab'!P16</f>
        <v>337 W Chocolate Ave., Rear 2
Hershey, PA 17033-1673</v>
      </c>
      <c r="F8" s="99" t="str">
        <f>'Supplier Tab'!Q16</f>
        <v>Doug Snyder</v>
      </c>
      <c r="G8" s="102">
        <f>'Supplier Tab'!R16</f>
        <v>7179790572</v>
      </c>
      <c r="H8" s="102">
        <f>'Supplier Tab'!S16</f>
        <v>0</v>
      </c>
      <c r="I8" s="99" t="str">
        <f>'Supplier Tab'!T16</f>
        <v>mtekincusa@gmail.com</v>
      </c>
    </row>
    <row r="9" spans="1:9" ht="30" customHeight="1">
      <c r="A9" s="99">
        <f>'Supplier Tab'!C17</f>
        <v>4400027227</v>
      </c>
      <c r="B9" s="99">
        <f>'Supplier Tab'!M17</f>
        <v>174848</v>
      </c>
      <c r="C9" s="100" t="str">
        <f>'Supplier Tab'!L17</f>
        <v>Neo-Solutions  Inc.</v>
      </c>
      <c r="D9" s="101" t="str">
        <f>'Supplier Tab'!O17</f>
        <v>N/A</v>
      </c>
      <c r="E9" s="100" t="str">
        <f>'Supplier Tab'!P17</f>
        <v>P.O. Box 26
Beaver, PA 15009-0026</v>
      </c>
      <c r="F9" s="99" t="str">
        <f>'Supplier Tab'!Q17</f>
        <v>Craig Iman</v>
      </c>
      <c r="G9" s="102">
        <f>'Supplier Tab'!R17</f>
        <v>7247281847</v>
      </c>
      <c r="H9" s="102">
        <f>'Supplier Tab'!S17</f>
        <v>0</v>
      </c>
      <c r="I9" s="99" t="str">
        <f>'Supplier Tab'!T17</f>
        <v>ciman@neosolutionsinc.com</v>
      </c>
    </row>
    <row r="10" spans="1:9" ht="30" customHeight="1">
      <c r="A10" s="99">
        <f>'Supplier Tab'!C18</f>
        <v>4400027228</v>
      </c>
      <c r="B10" s="99">
        <f>'Supplier Tab'!M18</f>
        <v>344430</v>
      </c>
      <c r="C10" s="100" t="str">
        <f>'Supplier Tab'!L18</f>
        <v>Polydyne Inc.</v>
      </c>
      <c r="D10" s="101" t="str">
        <f>'Supplier Tab'!O18</f>
        <v>N/A</v>
      </c>
      <c r="E10" s="100" t="str">
        <f>'Supplier Tab'!P18</f>
        <v>1 Chemical Plant Rd.
Riceboro, GA 31323</v>
      </c>
      <c r="F10" s="99" t="str">
        <f>'Supplier Tab'!Q18</f>
        <v>Randal Vickery</v>
      </c>
      <c r="G10" s="102">
        <f>'Supplier Tab'!R18</f>
        <v>9128802035</v>
      </c>
      <c r="H10" s="102">
        <f>'Supplier Tab'!S18</f>
        <v>0</v>
      </c>
      <c r="I10" s="99" t="str">
        <f>'Supplier Tab'!T18</f>
        <v>randalv@polydyneinc.com</v>
      </c>
    </row>
    <row r="11" spans="1:9" ht="30" customHeight="1">
      <c r="A11" s="99">
        <f>'Supplier Tab'!C19</f>
        <v>4400027229</v>
      </c>
      <c r="B11" s="99">
        <f>'Supplier Tab'!M19</f>
        <v>213181</v>
      </c>
      <c r="C11" s="100" t="str">
        <f>'Supplier Tab'!L19</f>
        <v>Shannon Chemical Corp.</v>
      </c>
      <c r="D11" s="101" t="str">
        <f>'Supplier Tab'!O19</f>
        <v>N/A</v>
      </c>
      <c r="E11" s="100" t="str">
        <f>'Supplier Tab'!P19</f>
        <v>602 Jeffers Circle, Suite 116
Exton, PA 19341-2539</v>
      </c>
      <c r="F11" s="99" t="str">
        <f>'Supplier Tab'!Q19</f>
        <v>Kim D'Ambrosio</v>
      </c>
      <c r="G11" s="102">
        <f>'Supplier Tab'!R19</f>
        <v>6103639090</v>
      </c>
      <c r="H11" s="102">
        <f>'Supplier Tab'!S19</f>
        <v>0</v>
      </c>
      <c r="I11" s="99" t="str">
        <f>'Supplier Tab'!T19</f>
        <v>shanchem@shannonchem.com</v>
      </c>
    </row>
    <row r="12" spans="1:9" ht="30" customHeight="1">
      <c r="A12" s="99">
        <f>'Supplier Tab'!C20</f>
        <v>4400027230</v>
      </c>
      <c r="B12" s="99">
        <f>'Supplier Tab'!M20</f>
        <v>400854</v>
      </c>
      <c r="C12" s="100" t="str">
        <f>'Supplier Tab'!L20</f>
        <v>Suffolk Sales and Service</v>
      </c>
      <c r="D12" s="101" t="str">
        <f>'Supplier Tab'!O20</f>
        <v>N/A</v>
      </c>
      <c r="E12" s="100" t="str">
        <f>'Supplier Tab'!P20</f>
        <v>1881 Governors Pointe Drive
Suffolk, VA 23436-1143</v>
      </c>
      <c r="F12" s="99" t="str">
        <f>'Supplier Tab'!Q20</f>
        <v>Jessica Moran Quearry</v>
      </c>
      <c r="G12" s="102">
        <f>'Supplier Tab'!R20</f>
        <v>7572388740</v>
      </c>
      <c r="H12" s="102">
        <f>'Supplier Tab'!S20</f>
        <v>0</v>
      </c>
      <c r="I12" s="99" t="str">
        <f>'Supplier Tab'!T20</f>
        <v>quearryj@suffolksales.com</v>
      </c>
    </row>
    <row r="13" spans="1:9" ht="30" customHeight="1">
      <c r="A13" s="99">
        <f>'Supplier Tab'!C21</f>
        <v>4400027231</v>
      </c>
      <c r="B13" s="99">
        <f>'Supplier Tab'!M21</f>
        <v>326609</v>
      </c>
      <c r="C13" s="100" t="str">
        <f>'Supplier Tab'!L21</f>
        <v>W.K. Merriman Inc.</v>
      </c>
      <c r="D13" s="101" t="str">
        <f>'Supplier Tab'!O21</f>
        <v>DGS Self Certified SB</v>
      </c>
      <c r="E13" s="100" t="str">
        <f>'Supplier Tab'!P21</f>
        <v>7038 Front River Rd.
Pittsburgh, PA 15225-7024</v>
      </c>
      <c r="F13" s="99" t="str">
        <f>'Supplier Tab'!Q21</f>
        <v>Wendy Chevalier</v>
      </c>
      <c r="G13" s="102">
        <f>'Supplier Tab'!R21</f>
        <v>4122627024</v>
      </c>
      <c r="H13" s="102">
        <f>'Supplier Tab'!S21</f>
        <v>0</v>
      </c>
      <c r="I13" s="99" t="str">
        <f>'Supplier Tab'!T21</f>
        <v>w.chevalier@wkmerriman.com</v>
      </c>
    </row>
    <row r="14" spans="1:9" ht="30" customHeight="1">
      <c r="A14" s="99">
        <f>'Supplier Tab'!C22</f>
        <v>0</v>
      </c>
      <c r="B14" s="99">
        <f>'Supplier Tab'!M22</f>
        <v>0</v>
      </c>
      <c r="C14" s="100">
        <f>'Supplier Tab'!L22</f>
        <v>0</v>
      </c>
      <c r="D14" s="101">
        <f>'Supplier Tab'!O22</f>
        <v>0</v>
      </c>
      <c r="E14" s="100">
        <f>'Supplier Tab'!P22</f>
        <v>0</v>
      </c>
      <c r="F14" s="99">
        <f>'Supplier Tab'!Q22</f>
        <v>0</v>
      </c>
      <c r="G14" s="102">
        <f>'Supplier Tab'!R22</f>
        <v>0</v>
      </c>
      <c r="H14" s="102">
        <f>'Supplier Tab'!S22</f>
        <v>0</v>
      </c>
      <c r="I14" s="99">
        <f>'Supplier Tab'!T22</f>
        <v>0</v>
      </c>
    </row>
    <row r="15" spans="1:9" ht="30" customHeight="1">
      <c r="A15" s="99">
        <f>'Supplier Tab'!C23</f>
        <v>0</v>
      </c>
      <c r="B15" s="99">
        <f>'Supplier Tab'!M23</f>
        <v>0</v>
      </c>
      <c r="C15" s="100">
        <f>'Supplier Tab'!L23</f>
        <v>0</v>
      </c>
      <c r="D15" s="101">
        <f>'Supplier Tab'!O23</f>
        <v>0</v>
      </c>
      <c r="E15" s="100">
        <f>'Supplier Tab'!P23</f>
        <v>0</v>
      </c>
      <c r="F15" s="99">
        <f>'Supplier Tab'!Q23</f>
        <v>0</v>
      </c>
      <c r="G15" s="102">
        <f>'Supplier Tab'!R23</f>
        <v>0</v>
      </c>
      <c r="H15" s="102">
        <f>'Supplier Tab'!S23</f>
        <v>0</v>
      </c>
      <c r="I15" s="99">
        <f>'Supplier Tab'!T23</f>
        <v>0</v>
      </c>
    </row>
    <row r="16" spans="1:9" ht="30" customHeight="1">
      <c r="A16" s="99">
        <f>'Supplier Tab'!C24</f>
        <v>0</v>
      </c>
      <c r="B16" s="99">
        <f>'Supplier Tab'!M24</f>
        <v>0</v>
      </c>
      <c r="C16" s="100">
        <f>'Supplier Tab'!L24</f>
        <v>0</v>
      </c>
      <c r="D16" s="101">
        <f>'Supplier Tab'!O24</f>
        <v>0</v>
      </c>
      <c r="E16" s="100">
        <f>'Supplier Tab'!P24</f>
        <v>0</v>
      </c>
      <c r="F16" s="99">
        <f>'Supplier Tab'!Q24</f>
        <v>0</v>
      </c>
      <c r="G16" s="102">
        <f>'Supplier Tab'!R24</f>
        <v>0</v>
      </c>
      <c r="H16" s="102">
        <f>'Supplier Tab'!S24</f>
        <v>0</v>
      </c>
      <c r="I16" s="99">
        <f>'Supplier Tab'!T24</f>
        <v>0</v>
      </c>
    </row>
    <row r="17" spans="1:9" ht="30" customHeight="1">
      <c r="A17" s="99">
        <f>'Supplier Tab'!C25</f>
        <v>0</v>
      </c>
      <c r="B17" s="99">
        <f>'Supplier Tab'!M25</f>
        <v>0</v>
      </c>
      <c r="C17" s="100">
        <f>'Supplier Tab'!L25</f>
        <v>0</v>
      </c>
      <c r="D17" s="101">
        <f>'Supplier Tab'!O25</f>
        <v>0</v>
      </c>
      <c r="E17" s="100">
        <f>'Supplier Tab'!P25</f>
        <v>0</v>
      </c>
      <c r="F17" s="99">
        <f>'Supplier Tab'!Q25</f>
        <v>0</v>
      </c>
      <c r="G17" s="102">
        <f>'Supplier Tab'!R25</f>
        <v>0</v>
      </c>
      <c r="H17" s="102">
        <f>'Supplier Tab'!S25</f>
        <v>0</v>
      </c>
      <c r="I17" s="99">
        <f>'Supplier Tab'!T25</f>
        <v>0</v>
      </c>
    </row>
    <row r="18" spans="1:9" ht="30" customHeight="1">
      <c r="A18" s="99">
        <f>'Supplier Tab'!C26</f>
        <v>0</v>
      </c>
      <c r="B18" s="99">
        <f>'Supplier Tab'!M26</f>
        <v>0</v>
      </c>
      <c r="C18" s="100">
        <f>'Supplier Tab'!L26</f>
        <v>0</v>
      </c>
      <c r="D18" s="101">
        <f>'Supplier Tab'!O26</f>
        <v>0</v>
      </c>
      <c r="E18" s="100">
        <f>'Supplier Tab'!P26</f>
        <v>0</v>
      </c>
      <c r="F18" s="99">
        <f>'Supplier Tab'!Q26</f>
        <v>0</v>
      </c>
      <c r="G18" s="102">
        <f>'Supplier Tab'!R26</f>
        <v>0</v>
      </c>
      <c r="H18" s="102">
        <f>'Supplier Tab'!S26</f>
        <v>0</v>
      </c>
      <c r="I18" s="99">
        <f>'Supplier Tab'!T26</f>
        <v>0</v>
      </c>
    </row>
    <row r="19" spans="1:9" ht="30" customHeight="1">
      <c r="A19" s="99">
        <f>'Supplier Tab'!C27</f>
        <v>0</v>
      </c>
      <c r="B19" s="99">
        <f>'Supplier Tab'!M27</f>
        <v>0</v>
      </c>
      <c r="C19" s="100">
        <f>'Supplier Tab'!L27</f>
        <v>0</v>
      </c>
      <c r="D19" s="101">
        <f>'Supplier Tab'!O27</f>
        <v>0</v>
      </c>
      <c r="E19" s="100">
        <f>'Supplier Tab'!P27</f>
        <v>0</v>
      </c>
      <c r="F19" s="99">
        <f>'Supplier Tab'!Q27</f>
        <v>0</v>
      </c>
      <c r="G19" s="102">
        <f>'Supplier Tab'!R27</f>
        <v>0</v>
      </c>
      <c r="H19" s="102">
        <f>'Supplier Tab'!S27</f>
        <v>0</v>
      </c>
      <c r="I19" s="99">
        <f>'Supplier Tab'!T27</f>
        <v>0</v>
      </c>
    </row>
    <row r="20" spans="1:9" ht="30" customHeight="1">
      <c r="A20" s="99">
        <f>'Supplier Tab'!C28</f>
        <v>0</v>
      </c>
      <c r="B20" s="99">
        <f>'Supplier Tab'!M28</f>
        <v>0</v>
      </c>
      <c r="C20" s="100">
        <f>'Supplier Tab'!L28</f>
        <v>0</v>
      </c>
      <c r="D20" s="101">
        <f>'Supplier Tab'!O28</f>
        <v>0</v>
      </c>
      <c r="E20" s="100">
        <f>'Supplier Tab'!P28</f>
        <v>0</v>
      </c>
      <c r="F20" s="99">
        <f>'Supplier Tab'!Q28</f>
        <v>0</v>
      </c>
      <c r="G20" s="102">
        <f>'Supplier Tab'!R28</f>
        <v>0</v>
      </c>
      <c r="H20" s="102">
        <f>'Supplier Tab'!S28</f>
        <v>0</v>
      </c>
      <c r="I20" s="99">
        <f>'Supplier Tab'!T28</f>
        <v>0</v>
      </c>
    </row>
    <row r="21" spans="1:9" ht="30" customHeight="1">
      <c r="A21" s="99">
        <f>'Supplier Tab'!C29</f>
        <v>0</v>
      </c>
      <c r="B21" s="99">
        <f>'Supplier Tab'!M29</f>
        <v>0</v>
      </c>
      <c r="C21" s="100">
        <f>'Supplier Tab'!L29</f>
        <v>0</v>
      </c>
      <c r="D21" s="101">
        <f>'Supplier Tab'!O29</f>
        <v>0</v>
      </c>
      <c r="E21" s="100">
        <f>'Supplier Tab'!P29</f>
        <v>0</v>
      </c>
      <c r="F21" s="99">
        <f>'Supplier Tab'!Q29</f>
        <v>0</v>
      </c>
      <c r="G21" s="102">
        <f>'Supplier Tab'!R29</f>
        <v>0</v>
      </c>
      <c r="H21" s="102">
        <f>'Supplier Tab'!S29</f>
        <v>0</v>
      </c>
      <c r="I21" s="99">
        <f>'Supplier Tab'!T29</f>
        <v>0</v>
      </c>
    </row>
    <row r="22" spans="1:9" ht="30" customHeight="1">
      <c r="A22" s="99">
        <f>'Supplier Tab'!C30</f>
        <v>0</v>
      </c>
      <c r="B22" s="99">
        <f>'Supplier Tab'!M30</f>
        <v>0</v>
      </c>
      <c r="C22" s="100">
        <f>'Supplier Tab'!L30</f>
        <v>0</v>
      </c>
      <c r="D22" s="101">
        <f>'Supplier Tab'!O30</f>
        <v>0</v>
      </c>
      <c r="E22" s="100">
        <f>'Supplier Tab'!P30</f>
        <v>0</v>
      </c>
      <c r="F22" s="99">
        <f>'Supplier Tab'!Q30</f>
        <v>0</v>
      </c>
      <c r="G22" s="102">
        <f>'Supplier Tab'!R30</f>
        <v>0</v>
      </c>
      <c r="H22" s="102">
        <f>'Supplier Tab'!S30</f>
        <v>0</v>
      </c>
      <c r="I22" s="99">
        <f>'Supplier Tab'!T30</f>
        <v>0</v>
      </c>
    </row>
    <row r="23" spans="1:9" ht="30" customHeight="1">
      <c r="A23" s="99">
        <f>'Supplier Tab'!C31</f>
        <v>0</v>
      </c>
      <c r="B23" s="99">
        <f>'Supplier Tab'!M31</f>
        <v>0</v>
      </c>
      <c r="C23" s="100">
        <f>'Supplier Tab'!L31</f>
        <v>0</v>
      </c>
      <c r="D23" s="101">
        <f>'Supplier Tab'!O31</f>
        <v>0</v>
      </c>
      <c r="E23" s="100">
        <f>'Supplier Tab'!P31</f>
        <v>0</v>
      </c>
      <c r="F23" s="99">
        <f>'Supplier Tab'!Q31</f>
        <v>0</v>
      </c>
      <c r="G23" s="102">
        <f>'Supplier Tab'!R31</f>
        <v>0</v>
      </c>
      <c r="H23" s="102">
        <f>'Supplier Tab'!S31</f>
        <v>0</v>
      </c>
      <c r="I23" s="99">
        <f>'Supplier Tab'!T31</f>
        <v>0</v>
      </c>
    </row>
    <row r="24" spans="1:9" ht="30" customHeight="1">
      <c r="A24" s="99">
        <f>'Supplier Tab'!C32</f>
        <v>0</v>
      </c>
      <c r="B24" s="99">
        <f>'Supplier Tab'!M32</f>
        <v>0</v>
      </c>
      <c r="C24" s="100">
        <f>'Supplier Tab'!L32</f>
        <v>0</v>
      </c>
      <c r="D24" s="101">
        <f>'Supplier Tab'!O32</f>
        <v>0</v>
      </c>
      <c r="E24" s="100">
        <f>'Supplier Tab'!P32</f>
        <v>0</v>
      </c>
      <c r="F24" s="99">
        <f>'Supplier Tab'!Q32</f>
        <v>0</v>
      </c>
      <c r="G24" s="102">
        <f>'Supplier Tab'!R32</f>
        <v>0</v>
      </c>
      <c r="H24" s="102">
        <f>'Supplier Tab'!S32</f>
        <v>0</v>
      </c>
      <c r="I24" s="99">
        <f>'Supplier Tab'!T32</f>
        <v>0</v>
      </c>
    </row>
    <row r="25" spans="1:9" ht="30" customHeight="1">
      <c r="A25" s="99">
        <f>'Supplier Tab'!C33</f>
        <v>0</v>
      </c>
      <c r="B25" s="99">
        <f>'Supplier Tab'!M33</f>
        <v>0</v>
      </c>
      <c r="C25" s="100">
        <f>'Supplier Tab'!L33</f>
        <v>0</v>
      </c>
      <c r="D25" s="101">
        <f>'Supplier Tab'!O33</f>
        <v>0</v>
      </c>
      <c r="E25" s="100">
        <f>'Supplier Tab'!P33</f>
        <v>0</v>
      </c>
      <c r="F25" s="99">
        <f>'Supplier Tab'!Q33</f>
        <v>0</v>
      </c>
      <c r="G25" s="102">
        <f>'Supplier Tab'!R33</f>
        <v>0</v>
      </c>
      <c r="H25" s="102">
        <f>'Supplier Tab'!S33</f>
        <v>0</v>
      </c>
      <c r="I25" s="99">
        <f>'Supplier Tab'!T33</f>
        <v>0</v>
      </c>
    </row>
    <row r="26" spans="1:9" ht="30" customHeight="1">
      <c r="A26" s="99">
        <f>'Supplier Tab'!C34</f>
        <v>0</v>
      </c>
      <c r="B26" s="99">
        <f>'Supplier Tab'!M34</f>
        <v>0</v>
      </c>
      <c r="C26" s="100">
        <f>'Supplier Tab'!L34</f>
        <v>0</v>
      </c>
      <c r="D26" s="101">
        <f>'Supplier Tab'!O34</f>
        <v>0</v>
      </c>
      <c r="E26" s="100">
        <f>'Supplier Tab'!P34</f>
        <v>0</v>
      </c>
      <c r="F26" s="99">
        <f>'Supplier Tab'!Q34</f>
        <v>0</v>
      </c>
      <c r="G26" s="102">
        <f>'Supplier Tab'!R34</f>
        <v>0</v>
      </c>
      <c r="H26" s="102">
        <f>'Supplier Tab'!S34</f>
        <v>0</v>
      </c>
      <c r="I26" s="99">
        <f>'Supplier Tab'!T34</f>
        <v>0</v>
      </c>
    </row>
    <row r="27" spans="1:9" ht="30" customHeight="1">
      <c r="A27" s="99">
        <f>'Supplier Tab'!C35</f>
        <v>0</v>
      </c>
      <c r="B27" s="99">
        <f>'Supplier Tab'!M35</f>
        <v>0</v>
      </c>
      <c r="C27" s="100">
        <f>'Supplier Tab'!L35</f>
        <v>0</v>
      </c>
      <c r="D27" s="101">
        <f>'Supplier Tab'!O35</f>
        <v>0</v>
      </c>
      <c r="E27" s="100">
        <f>'Supplier Tab'!P35</f>
        <v>0</v>
      </c>
      <c r="F27" s="99">
        <f>'Supplier Tab'!Q35</f>
        <v>0</v>
      </c>
      <c r="G27" s="102">
        <f>'Supplier Tab'!R35</f>
        <v>0</v>
      </c>
      <c r="H27" s="102">
        <f>'Supplier Tab'!S35</f>
        <v>0</v>
      </c>
      <c r="I27" s="99">
        <f>'Supplier Tab'!T35</f>
        <v>0</v>
      </c>
    </row>
    <row r="28" spans="1:9" ht="30" customHeight="1">
      <c r="A28" s="99">
        <f>'Supplier Tab'!C36</f>
        <v>0</v>
      </c>
      <c r="B28" s="99">
        <f>'Supplier Tab'!M36</f>
        <v>0</v>
      </c>
      <c r="C28" s="100">
        <f>'Supplier Tab'!L36</f>
        <v>0</v>
      </c>
      <c r="D28" s="101">
        <f>'Supplier Tab'!O36</f>
        <v>0</v>
      </c>
      <c r="E28" s="100">
        <f>'Supplier Tab'!P36</f>
        <v>0</v>
      </c>
      <c r="F28" s="99">
        <f>'Supplier Tab'!Q36</f>
        <v>0</v>
      </c>
      <c r="G28" s="102">
        <f>'Supplier Tab'!R36</f>
        <v>0</v>
      </c>
      <c r="H28" s="102">
        <f>'Supplier Tab'!S36</f>
        <v>0</v>
      </c>
      <c r="I28" s="99">
        <f>'Supplier Tab'!T36</f>
        <v>0</v>
      </c>
    </row>
    <row r="29" spans="1:9" ht="30" customHeight="1">
      <c r="A29" s="99">
        <f>'Supplier Tab'!C37</f>
        <v>0</v>
      </c>
      <c r="B29" s="99">
        <f>'Supplier Tab'!M37</f>
        <v>0</v>
      </c>
      <c r="C29" s="100">
        <f>'Supplier Tab'!L37</f>
        <v>0</v>
      </c>
      <c r="D29" s="101">
        <f>'Supplier Tab'!O37</f>
        <v>0</v>
      </c>
      <c r="E29" s="100">
        <f>'Supplier Tab'!P37</f>
        <v>0</v>
      </c>
      <c r="F29" s="99">
        <f>'Supplier Tab'!Q37</f>
        <v>0</v>
      </c>
      <c r="G29" s="102">
        <f>'Supplier Tab'!R37</f>
        <v>0</v>
      </c>
      <c r="H29" s="102">
        <f>'Supplier Tab'!S37</f>
        <v>0</v>
      </c>
      <c r="I29" s="99">
        <f>'Supplier Tab'!T37</f>
        <v>0</v>
      </c>
    </row>
    <row r="30" spans="1:9" ht="30" customHeight="1">
      <c r="A30" s="99">
        <f>'Supplier Tab'!C38</f>
        <v>0</v>
      </c>
      <c r="B30" s="99">
        <f>'Supplier Tab'!M38</f>
        <v>0</v>
      </c>
      <c r="C30" s="100">
        <f>'Supplier Tab'!L38</f>
        <v>0</v>
      </c>
      <c r="D30" s="101">
        <f>'Supplier Tab'!O38</f>
        <v>0</v>
      </c>
      <c r="E30" s="100">
        <f>'Supplier Tab'!P38</f>
        <v>0</v>
      </c>
      <c r="F30" s="99">
        <f>'Supplier Tab'!Q38</f>
        <v>0</v>
      </c>
      <c r="G30" s="102">
        <f>'Supplier Tab'!R38</f>
        <v>0</v>
      </c>
      <c r="H30" s="102">
        <f>'Supplier Tab'!S38</f>
        <v>0</v>
      </c>
      <c r="I30" s="99">
        <f>'Supplier Tab'!T38</f>
        <v>0</v>
      </c>
    </row>
    <row r="31" spans="1:9" ht="30" customHeight="1">
      <c r="A31" s="99">
        <f>'Supplier Tab'!C39</f>
        <v>0</v>
      </c>
      <c r="B31" s="99">
        <f>'Supplier Tab'!M39</f>
        <v>0</v>
      </c>
      <c r="C31" s="100">
        <f>'Supplier Tab'!L39</f>
        <v>0</v>
      </c>
      <c r="D31" s="101">
        <f>'Supplier Tab'!O39</f>
        <v>0</v>
      </c>
      <c r="E31" s="100">
        <f>'Supplier Tab'!P39</f>
        <v>0</v>
      </c>
      <c r="F31" s="99">
        <f>'Supplier Tab'!Q39</f>
        <v>0</v>
      </c>
      <c r="G31" s="102">
        <f>'Supplier Tab'!R39</f>
        <v>0</v>
      </c>
      <c r="H31" s="102">
        <f>'Supplier Tab'!S39</f>
        <v>0</v>
      </c>
      <c r="I31" s="99">
        <f>'Supplier Tab'!T39</f>
        <v>0</v>
      </c>
    </row>
    <row r="32" spans="1:9" ht="30" customHeight="1">
      <c r="A32" s="99">
        <f>'Supplier Tab'!C40</f>
        <v>0</v>
      </c>
      <c r="B32" s="99">
        <f>'Supplier Tab'!M40</f>
        <v>0</v>
      </c>
      <c r="C32" s="100">
        <f>'Supplier Tab'!L40</f>
        <v>0</v>
      </c>
      <c r="D32" s="101">
        <f>'Supplier Tab'!O40</f>
        <v>0</v>
      </c>
      <c r="E32" s="100">
        <f>'Supplier Tab'!P40</f>
        <v>0</v>
      </c>
      <c r="F32" s="99">
        <f>'Supplier Tab'!Q40</f>
        <v>0</v>
      </c>
      <c r="G32" s="102">
        <f>'Supplier Tab'!R40</f>
        <v>0</v>
      </c>
      <c r="H32" s="102">
        <f>'Supplier Tab'!S40</f>
        <v>0</v>
      </c>
      <c r="I32" s="99">
        <f>'Supplier Tab'!T40</f>
        <v>0</v>
      </c>
    </row>
    <row r="33" spans="1:9" ht="30" customHeight="1">
      <c r="A33" s="99">
        <f>'Supplier Tab'!C41</f>
        <v>0</v>
      </c>
      <c r="B33" s="99">
        <f>'Supplier Tab'!M41</f>
        <v>0</v>
      </c>
      <c r="C33" s="100">
        <f>'Supplier Tab'!L41</f>
        <v>0</v>
      </c>
      <c r="D33" s="101">
        <f>'Supplier Tab'!O41</f>
        <v>0</v>
      </c>
      <c r="E33" s="100">
        <f>'Supplier Tab'!P41</f>
        <v>0</v>
      </c>
      <c r="F33" s="99">
        <f>'Supplier Tab'!Q41</f>
        <v>0</v>
      </c>
      <c r="G33" s="102">
        <f>'Supplier Tab'!R41</f>
        <v>0</v>
      </c>
      <c r="H33" s="102">
        <f>'Supplier Tab'!S41</f>
        <v>0</v>
      </c>
      <c r="I33" s="99">
        <f>'Supplier Tab'!T41</f>
        <v>0</v>
      </c>
    </row>
    <row r="34" spans="1:9" ht="30" customHeight="1">
      <c r="A34" s="99">
        <f>'Supplier Tab'!C42</f>
        <v>0</v>
      </c>
      <c r="B34" s="99">
        <f>'Supplier Tab'!M42</f>
        <v>0</v>
      </c>
      <c r="C34" s="100">
        <f>'Supplier Tab'!L42</f>
        <v>0</v>
      </c>
      <c r="D34" s="101">
        <f>'Supplier Tab'!O42</f>
        <v>0</v>
      </c>
      <c r="E34" s="100">
        <f>'Supplier Tab'!P42</f>
        <v>0</v>
      </c>
      <c r="F34" s="99">
        <f>'Supplier Tab'!Q42</f>
        <v>0</v>
      </c>
      <c r="G34" s="102">
        <f>'Supplier Tab'!R42</f>
        <v>0</v>
      </c>
      <c r="H34" s="102">
        <f>'Supplier Tab'!S42</f>
        <v>0</v>
      </c>
      <c r="I34" s="99">
        <f>'Supplier Tab'!T42</f>
        <v>0</v>
      </c>
    </row>
    <row r="35" spans="1:9" ht="30" customHeight="1">
      <c r="A35" s="99">
        <f>'Supplier Tab'!C43</f>
        <v>0</v>
      </c>
      <c r="B35" s="99">
        <f>'Supplier Tab'!M43</f>
        <v>0</v>
      </c>
      <c r="C35" s="100">
        <f>'Supplier Tab'!L43</f>
        <v>0</v>
      </c>
      <c r="D35" s="101">
        <f>'Supplier Tab'!O43</f>
        <v>0</v>
      </c>
      <c r="E35" s="100">
        <f>'Supplier Tab'!P43</f>
        <v>0</v>
      </c>
      <c r="F35" s="99">
        <f>'Supplier Tab'!Q43</f>
        <v>0</v>
      </c>
      <c r="G35" s="102">
        <f>'Supplier Tab'!R43</f>
        <v>0</v>
      </c>
      <c r="H35" s="102">
        <f>'Supplier Tab'!S43</f>
        <v>0</v>
      </c>
      <c r="I35" s="99">
        <f>'Supplier Tab'!T43</f>
        <v>0</v>
      </c>
    </row>
    <row r="36" spans="1:9" ht="30" customHeight="1">
      <c r="A36" s="99">
        <f>'Supplier Tab'!C44</f>
        <v>0</v>
      </c>
      <c r="B36" s="99">
        <f>'Supplier Tab'!M44</f>
        <v>0</v>
      </c>
      <c r="C36" s="100">
        <f>'Supplier Tab'!L44</f>
        <v>0</v>
      </c>
      <c r="D36" s="101">
        <f>'Supplier Tab'!O44</f>
        <v>0</v>
      </c>
      <c r="E36" s="100">
        <f>'Supplier Tab'!P44</f>
        <v>0</v>
      </c>
      <c r="F36" s="99">
        <f>'Supplier Tab'!Q44</f>
        <v>0</v>
      </c>
      <c r="G36" s="102">
        <f>'Supplier Tab'!R44</f>
        <v>0</v>
      </c>
      <c r="H36" s="102">
        <f>'Supplier Tab'!S44</f>
        <v>0</v>
      </c>
      <c r="I36" s="99">
        <f>'Supplier Tab'!T44</f>
        <v>0</v>
      </c>
    </row>
    <row r="37" spans="1:9" ht="30" customHeight="1">
      <c r="A37" s="99">
        <f>'Supplier Tab'!C45</f>
        <v>0</v>
      </c>
      <c r="B37" s="99">
        <f>'Supplier Tab'!M45</f>
        <v>0</v>
      </c>
      <c r="C37" s="100">
        <f>'Supplier Tab'!L45</f>
        <v>0</v>
      </c>
      <c r="D37" s="101">
        <f>'Supplier Tab'!O45</f>
        <v>0</v>
      </c>
      <c r="E37" s="100">
        <f>'Supplier Tab'!P45</f>
        <v>0</v>
      </c>
      <c r="F37" s="99">
        <f>'Supplier Tab'!Q45</f>
        <v>0</v>
      </c>
      <c r="G37" s="102">
        <f>'Supplier Tab'!R45</f>
        <v>0</v>
      </c>
      <c r="H37" s="102">
        <f>'Supplier Tab'!S45</f>
        <v>0</v>
      </c>
      <c r="I37" s="99">
        <f>'Supplier Tab'!T45</f>
        <v>0</v>
      </c>
    </row>
    <row r="38" spans="1:9" ht="30" customHeight="1">
      <c r="A38" s="99">
        <f>'Supplier Tab'!C46</f>
        <v>0</v>
      </c>
      <c r="B38" s="99">
        <f>'Supplier Tab'!M46</f>
        <v>0</v>
      </c>
      <c r="C38" s="100">
        <f>'Supplier Tab'!L46</f>
        <v>0</v>
      </c>
      <c r="D38" s="101">
        <f>'Supplier Tab'!O46</f>
        <v>0</v>
      </c>
      <c r="E38" s="100">
        <f>'Supplier Tab'!P46</f>
        <v>0</v>
      </c>
      <c r="F38" s="99">
        <f>'Supplier Tab'!Q46</f>
        <v>0</v>
      </c>
      <c r="G38" s="102">
        <f>'Supplier Tab'!R46</f>
        <v>0</v>
      </c>
      <c r="H38" s="102">
        <f>'Supplier Tab'!S46</f>
        <v>0</v>
      </c>
      <c r="I38" s="99">
        <f>'Supplier Tab'!T46</f>
        <v>0</v>
      </c>
    </row>
    <row r="39" spans="1:9" ht="30" customHeight="1">
      <c r="A39" s="99">
        <f>'Supplier Tab'!C47</f>
        <v>0</v>
      </c>
      <c r="B39" s="99">
        <f>'Supplier Tab'!M47</f>
        <v>0</v>
      </c>
      <c r="C39" s="100">
        <f>'Supplier Tab'!L47</f>
        <v>0</v>
      </c>
      <c r="D39" s="101">
        <f>'Supplier Tab'!O47</f>
        <v>0</v>
      </c>
      <c r="E39" s="100">
        <f>'Supplier Tab'!P47</f>
        <v>0</v>
      </c>
      <c r="F39" s="99">
        <f>'Supplier Tab'!Q47</f>
        <v>0</v>
      </c>
      <c r="G39" s="102">
        <f>'Supplier Tab'!R47</f>
        <v>0</v>
      </c>
      <c r="H39" s="102">
        <f>'Supplier Tab'!S47</f>
        <v>0</v>
      </c>
      <c r="I39" s="99">
        <f>'Supplier Tab'!T47</f>
        <v>0</v>
      </c>
    </row>
    <row r="40" spans="1:9" ht="30" customHeight="1">
      <c r="A40" s="99">
        <f>'Supplier Tab'!C48</f>
        <v>0</v>
      </c>
      <c r="B40" s="99">
        <f>'Supplier Tab'!M48</f>
        <v>0</v>
      </c>
      <c r="C40" s="100">
        <f>'Supplier Tab'!L48</f>
        <v>0</v>
      </c>
      <c r="D40" s="101">
        <f>'Supplier Tab'!O48</f>
        <v>0</v>
      </c>
      <c r="E40" s="100">
        <f>'Supplier Tab'!P48</f>
        <v>0</v>
      </c>
      <c r="F40" s="99">
        <f>'Supplier Tab'!Q48</f>
        <v>0</v>
      </c>
      <c r="G40" s="102">
        <f>'Supplier Tab'!R48</f>
        <v>0</v>
      </c>
      <c r="H40" s="102">
        <f>'Supplier Tab'!S48</f>
        <v>0</v>
      </c>
      <c r="I40" s="99">
        <f>'Supplier Tab'!T48</f>
        <v>0</v>
      </c>
    </row>
    <row r="41" spans="1:9" ht="30" customHeight="1">
      <c r="A41" s="99">
        <f>'Supplier Tab'!C49</f>
        <v>0</v>
      </c>
      <c r="B41" s="99">
        <f>'Supplier Tab'!M49</f>
        <v>0</v>
      </c>
      <c r="C41" s="100">
        <f>'Supplier Tab'!L49</f>
        <v>0</v>
      </c>
      <c r="D41" s="101">
        <f>'Supplier Tab'!O49</f>
        <v>0</v>
      </c>
      <c r="E41" s="100">
        <f>'Supplier Tab'!P49</f>
        <v>0</v>
      </c>
      <c r="F41" s="99">
        <f>'Supplier Tab'!Q49</f>
        <v>0</v>
      </c>
      <c r="G41" s="102">
        <f>'Supplier Tab'!R49</f>
        <v>0</v>
      </c>
      <c r="H41" s="102">
        <f>'Supplier Tab'!S49</f>
        <v>0</v>
      </c>
      <c r="I41" s="99">
        <f>'Supplier Tab'!T49</f>
        <v>0</v>
      </c>
    </row>
    <row r="42" spans="1:9" ht="30" customHeight="1">
      <c r="A42" s="99">
        <f>'Supplier Tab'!C50</f>
        <v>0</v>
      </c>
      <c r="B42" s="99">
        <f>'Supplier Tab'!M50</f>
        <v>0</v>
      </c>
      <c r="C42" s="100">
        <f>'Supplier Tab'!L50</f>
        <v>0</v>
      </c>
      <c r="D42" s="101">
        <f>'Supplier Tab'!O50</f>
        <v>0</v>
      </c>
      <c r="E42" s="100">
        <f>'Supplier Tab'!P50</f>
        <v>0</v>
      </c>
      <c r="F42" s="99">
        <f>'Supplier Tab'!Q50</f>
        <v>0</v>
      </c>
      <c r="G42" s="102">
        <f>'Supplier Tab'!R50</f>
        <v>0</v>
      </c>
      <c r="H42" s="102">
        <f>'Supplier Tab'!S50</f>
        <v>0</v>
      </c>
      <c r="I42" s="99">
        <f>'Supplier Tab'!T50</f>
        <v>0</v>
      </c>
    </row>
    <row r="43" spans="1:9" ht="30" customHeight="1">
      <c r="A43" s="99">
        <f>'Supplier Tab'!C51</f>
        <v>0</v>
      </c>
      <c r="B43" s="99">
        <f>'Supplier Tab'!M51</f>
        <v>0</v>
      </c>
      <c r="C43" s="100">
        <f>'Supplier Tab'!L51</f>
        <v>0</v>
      </c>
      <c r="D43" s="101">
        <f>'Supplier Tab'!O51</f>
        <v>0</v>
      </c>
      <c r="E43" s="100">
        <f>'Supplier Tab'!P51</f>
        <v>0</v>
      </c>
      <c r="F43" s="99">
        <f>'Supplier Tab'!Q51</f>
        <v>0</v>
      </c>
      <c r="G43" s="102">
        <f>'Supplier Tab'!R51</f>
        <v>0</v>
      </c>
      <c r="H43" s="102">
        <f>'Supplier Tab'!S51</f>
        <v>0</v>
      </c>
      <c r="I43" s="99">
        <f>'Supplier Tab'!T51</f>
        <v>0</v>
      </c>
    </row>
    <row r="44" spans="1:9" ht="30" customHeight="1">
      <c r="A44" s="99">
        <f>'Supplier Tab'!C52</f>
        <v>0</v>
      </c>
      <c r="B44" s="99">
        <f>'Supplier Tab'!M52</f>
        <v>0</v>
      </c>
      <c r="C44" s="100">
        <f>'Supplier Tab'!L52</f>
        <v>0</v>
      </c>
      <c r="D44" s="101">
        <f>'Supplier Tab'!O52</f>
        <v>0</v>
      </c>
      <c r="E44" s="100">
        <f>'Supplier Tab'!P52</f>
        <v>0</v>
      </c>
      <c r="F44" s="99">
        <f>'Supplier Tab'!Q52</f>
        <v>0</v>
      </c>
      <c r="G44" s="102">
        <f>'Supplier Tab'!R52</f>
        <v>0</v>
      </c>
      <c r="H44" s="102">
        <f>'Supplier Tab'!S52</f>
        <v>0</v>
      </c>
      <c r="I44" s="99">
        <f>'Supplier Tab'!T52</f>
        <v>0</v>
      </c>
    </row>
    <row r="45" spans="1:9" ht="30" customHeight="1">
      <c r="A45" s="99">
        <f>'Supplier Tab'!C53</f>
        <v>0</v>
      </c>
      <c r="B45" s="99">
        <f>'Supplier Tab'!M53</f>
        <v>0</v>
      </c>
      <c r="C45" s="100">
        <f>'Supplier Tab'!L53</f>
        <v>0</v>
      </c>
      <c r="D45" s="101">
        <f>'Supplier Tab'!O53</f>
        <v>0</v>
      </c>
      <c r="E45" s="100">
        <f>'Supplier Tab'!P53</f>
        <v>0</v>
      </c>
      <c r="F45" s="99">
        <f>'Supplier Tab'!Q53</f>
        <v>0</v>
      </c>
      <c r="G45" s="102">
        <f>'Supplier Tab'!R53</f>
        <v>0</v>
      </c>
      <c r="H45" s="102">
        <f>'Supplier Tab'!S53</f>
        <v>0</v>
      </c>
      <c r="I45" s="99">
        <f>'Supplier Tab'!T53</f>
        <v>0</v>
      </c>
    </row>
    <row r="46" spans="1:9" ht="30" customHeight="1">
      <c r="A46" s="99">
        <f>'Supplier Tab'!C54</f>
        <v>0</v>
      </c>
      <c r="B46" s="99">
        <f>'Supplier Tab'!M54</f>
        <v>0</v>
      </c>
      <c r="C46" s="100">
        <f>'Supplier Tab'!L54</f>
        <v>0</v>
      </c>
      <c r="D46" s="101">
        <f>'Supplier Tab'!O54</f>
        <v>0</v>
      </c>
      <c r="E46" s="100">
        <f>'Supplier Tab'!P54</f>
        <v>0</v>
      </c>
      <c r="F46" s="99">
        <f>'Supplier Tab'!Q54</f>
        <v>0</v>
      </c>
      <c r="G46" s="102">
        <f>'Supplier Tab'!R54</f>
        <v>0</v>
      </c>
      <c r="H46" s="102">
        <f>'Supplier Tab'!S54</f>
        <v>0</v>
      </c>
      <c r="I46" s="99">
        <f>'Supplier Tab'!T54</f>
        <v>0</v>
      </c>
    </row>
    <row r="47" spans="1:9" ht="30" customHeight="1">
      <c r="A47" s="99">
        <f>'Supplier Tab'!C55</f>
        <v>0</v>
      </c>
      <c r="B47" s="99">
        <f>'Supplier Tab'!M55</f>
        <v>0</v>
      </c>
      <c r="C47" s="100">
        <f>'Supplier Tab'!L55</f>
        <v>0</v>
      </c>
      <c r="D47" s="101">
        <f>'Supplier Tab'!O55</f>
        <v>0</v>
      </c>
      <c r="E47" s="100">
        <f>'Supplier Tab'!P55</f>
        <v>0</v>
      </c>
      <c r="F47" s="99">
        <f>'Supplier Tab'!Q55</f>
        <v>0</v>
      </c>
      <c r="G47" s="102">
        <f>'Supplier Tab'!R55</f>
        <v>0</v>
      </c>
      <c r="H47" s="102">
        <f>'Supplier Tab'!S55</f>
        <v>0</v>
      </c>
      <c r="I47" s="99">
        <f>'Supplier Tab'!T55</f>
        <v>0</v>
      </c>
    </row>
    <row r="48" spans="1:9" ht="30" customHeight="1">
      <c r="A48" s="99">
        <f>'Supplier Tab'!C56</f>
        <v>0</v>
      </c>
      <c r="B48" s="99">
        <f>'Supplier Tab'!M56</f>
        <v>0</v>
      </c>
      <c r="C48" s="100">
        <f>'Supplier Tab'!L56</f>
        <v>0</v>
      </c>
      <c r="D48" s="101">
        <f>'Supplier Tab'!O56</f>
        <v>0</v>
      </c>
      <c r="E48" s="100">
        <f>'Supplier Tab'!P56</f>
        <v>0</v>
      </c>
      <c r="F48" s="99">
        <f>'Supplier Tab'!Q56</f>
        <v>0</v>
      </c>
      <c r="G48" s="102">
        <f>'Supplier Tab'!R56</f>
        <v>0</v>
      </c>
      <c r="H48" s="102">
        <f>'Supplier Tab'!S56</f>
        <v>0</v>
      </c>
      <c r="I48" s="99">
        <f>'Supplier Tab'!T56</f>
        <v>0</v>
      </c>
    </row>
    <row r="49" spans="1:9" ht="30" customHeight="1">
      <c r="A49" s="99">
        <f>'Supplier Tab'!C57</f>
        <v>0</v>
      </c>
      <c r="B49" s="99">
        <f>'Supplier Tab'!M57</f>
        <v>0</v>
      </c>
      <c r="C49" s="100">
        <f>'Supplier Tab'!L57</f>
        <v>0</v>
      </c>
      <c r="D49" s="101">
        <f>'Supplier Tab'!O57</f>
        <v>0</v>
      </c>
      <c r="E49" s="100">
        <f>'Supplier Tab'!P57</f>
        <v>0</v>
      </c>
      <c r="F49" s="99">
        <f>'Supplier Tab'!Q57</f>
        <v>0</v>
      </c>
      <c r="G49" s="102">
        <f>'Supplier Tab'!R57</f>
        <v>0</v>
      </c>
      <c r="H49" s="102">
        <f>'Supplier Tab'!S57</f>
        <v>0</v>
      </c>
      <c r="I49" s="99">
        <f>'Supplier Tab'!T57</f>
        <v>0</v>
      </c>
    </row>
    <row r="50" spans="1:9" ht="30" customHeight="1">
      <c r="A50" s="99">
        <f>'Supplier Tab'!C58</f>
        <v>0</v>
      </c>
      <c r="B50" s="99">
        <f>'Supplier Tab'!M58</f>
        <v>0</v>
      </c>
      <c r="C50" s="100">
        <f>'Supplier Tab'!L58</f>
        <v>0</v>
      </c>
      <c r="D50" s="101">
        <f>'Supplier Tab'!O58</f>
        <v>0</v>
      </c>
      <c r="E50" s="100">
        <f>'Supplier Tab'!P58</f>
        <v>0</v>
      </c>
      <c r="F50" s="99">
        <f>'Supplier Tab'!Q58</f>
        <v>0</v>
      </c>
      <c r="G50" s="102">
        <f>'Supplier Tab'!R58</f>
        <v>0</v>
      </c>
      <c r="H50" s="102">
        <f>'Supplier Tab'!S58</f>
        <v>0</v>
      </c>
      <c r="I50" s="99">
        <f>'Supplier Tab'!T58</f>
        <v>0</v>
      </c>
    </row>
    <row r="51" spans="1:9" ht="30" customHeight="1">
      <c r="A51" s="99">
        <f>'Supplier Tab'!C59</f>
        <v>0</v>
      </c>
      <c r="B51" s="99">
        <f>'Supplier Tab'!M59</f>
        <v>0</v>
      </c>
      <c r="C51" s="100">
        <f>'Supplier Tab'!L59</f>
        <v>0</v>
      </c>
      <c r="D51" s="101">
        <f>'Supplier Tab'!O59</f>
        <v>0</v>
      </c>
      <c r="E51" s="100">
        <f>'Supplier Tab'!P59</f>
        <v>0</v>
      </c>
      <c r="F51" s="99">
        <f>'Supplier Tab'!Q59</f>
        <v>0</v>
      </c>
      <c r="G51" s="102">
        <f>'Supplier Tab'!R59</f>
        <v>0</v>
      </c>
      <c r="H51" s="102">
        <f>'Supplier Tab'!S59</f>
        <v>0</v>
      </c>
      <c r="I51" s="99">
        <f>'Supplier Tab'!T59</f>
        <v>0</v>
      </c>
    </row>
    <row r="52" spans="1:9" ht="30" customHeight="1">
      <c r="A52" s="99">
        <f>'Supplier Tab'!C60</f>
        <v>0</v>
      </c>
      <c r="B52" s="99">
        <f>'Supplier Tab'!M60</f>
        <v>0</v>
      </c>
      <c r="C52" s="100">
        <f>'Supplier Tab'!L60</f>
        <v>0</v>
      </c>
      <c r="D52" s="101">
        <f>'Supplier Tab'!O60</f>
        <v>0</v>
      </c>
      <c r="E52" s="100">
        <f>'Supplier Tab'!P60</f>
        <v>0</v>
      </c>
      <c r="F52" s="99">
        <f>'Supplier Tab'!Q60</f>
        <v>0</v>
      </c>
      <c r="G52" s="102">
        <f>'Supplier Tab'!R60</f>
        <v>0</v>
      </c>
      <c r="H52" s="102">
        <f>'Supplier Tab'!S60</f>
        <v>0</v>
      </c>
      <c r="I52" s="99">
        <f>'Supplier Tab'!T60</f>
        <v>0</v>
      </c>
    </row>
    <row r="53" spans="1:9" ht="30" customHeight="1">
      <c r="A53" s="99">
        <f>'Supplier Tab'!C61</f>
        <v>0</v>
      </c>
      <c r="B53" s="99">
        <f>'Supplier Tab'!M61</f>
        <v>0</v>
      </c>
      <c r="C53" s="100">
        <f>'Supplier Tab'!L61</f>
        <v>0</v>
      </c>
      <c r="D53" s="101">
        <f>'Supplier Tab'!O61</f>
        <v>0</v>
      </c>
      <c r="E53" s="100">
        <f>'Supplier Tab'!P61</f>
        <v>0</v>
      </c>
      <c r="F53" s="99">
        <f>'Supplier Tab'!Q61</f>
        <v>0</v>
      </c>
      <c r="G53" s="102">
        <f>'Supplier Tab'!R61</f>
        <v>0</v>
      </c>
      <c r="H53" s="102">
        <f>'Supplier Tab'!S61</f>
        <v>0</v>
      </c>
      <c r="I53" s="99">
        <f>'Supplier Tab'!T61</f>
        <v>0</v>
      </c>
    </row>
    <row r="54" spans="1:9" ht="30" customHeight="1">
      <c r="A54" s="99">
        <f>'Supplier Tab'!C62</f>
        <v>0</v>
      </c>
      <c r="B54" s="99">
        <f>'Supplier Tab'!M62</f>
        <v>0</v>
      </c>
      <c r="C54" s="100">
        <f>'Supplier Tab'!L62</f>
        <v>0</v>
      </c>
      <c r="D54" s="101">
        <f>'Supplier Tab'!O62</f>
        <v>0</v>
      </c>
      <c r="E54" s="100">
        <f>'Supplier Tab'!P62</f>
        <v>0</v>
      </c>
      <c r="F54" s="99">
        <f>'Supplier Tab'!Q62</f>
        <v>0</v>
      </c>
      <c r="G54" s="102">
        <f>'Supplier Tab'!R62</f>
        <v>0</v>
      </c>
      <c r="H54" s="102">
        <f>'Supplier Tab'!S62</f>
        <v>0</v>
      </c>
      <c r="I54" s="99">
        <f>'Supplier Tab'!T62</f>
        <v>0</v>
      </c>
    </row>
    <row r="55" spans="1:9" ht="30" customHeight="1">
      <c r="A55" s="99">
        <f>'Supplier Tab'!C63</f>
        <v>0</v>
      </c>
      <c r="B55" s="99">
        <f>'Supplier Tab'!M63</f>
        <v>0</v>
      </c>
      <c r="C55" s="100">
        <f>'Supplier Tab'!L63</f>
        <v>0</v>
      </c>
      <c r="D55" s="101">
        <f>'Supplier Tab'!O63</f>
        <v>0</v>
      </c>
      <c r="E55" s="100">
        <f>'Supplier Tab'!P63</f>
        <v>0</v>
      </c>
      <c r="F55" s="99">
        <f>'Supplier Tab'!Q63</f>
        <v>0</v>
      </c>
      <c r="G55" s="102">
        <f>'Supplier Tab'!R63</f>
        <v>0</v>
      </c>
      <c r="H55" s="102">
        <f>'Supplier Tab'!S63</f>
        <v>0</v>
      </c>
      <c r="I55" s="99">
        <f>'Supplier Tab'!T63</f>
        <v>0</v>
      </c>
    </row>
    <row r="56" spans="1:9" ht="30" customHeight="1">
      <c r="A56" s="99">
        <f>'Supplier Tab'!C64</f>
        <v>0</v>
      </c>
      <c r="B56" s="99">
        <f>'Supplier Tab'!M64</f>
        <v>0</v>
      </c>
      <c r="C56" s="100">
        <f>'Supplier Tab'!L64</f>
        <v>0</v>
      </c>
      <c r="D56" s="101">
        <f>'Supplier Tab'!O64</f>
        <v>0</v>
      </c>
      <c r="E56" s="100">
        <f>'Supplier Tab'!P64</f>
        <v>0</v>
      </c>
      <c r="F56" s="99">
        <f>'Supplier Tab'!Q64</f>
        <v>0</v>
      </c>
      <c r="G56" s="102">
        <f>'Supplier Tab'!R64</f>
        <v>0</v>
      </c>
      <c r="H56" s="102">
        <f>'Supplier Tab'!S64</f>
        <v>0</v>
      </c>
      <c r="I56" s="99">
        <f>'Supplier Tab'!T64</f>
        <v>0</v>
      </c>
    </row>
    <row r="57" spans="1:9" ht="30" customHeight="1">
      <c r="A57" s="99">
        <f>'Supplier Tab'!C65</f>
        <v>0</v>
      </c>
      <c r="B57" s="99">
        <f>'Supplier Tab'!M65</f>
        <v>0</v>
      </c>
      <c r="C57" s="100">
        <f>'Supplier Tab'!L65</f>
        <v>0</v>
      </c>
      <c r="D57" s="101">
        <f>'Supplier Tab'!O65</f>
        <v>0</v>
      </c>
      <c r="E57" s="100">
        <f>'Supplier Tab'!P65</f>
        <v>0</v>
      </c>
      <c r="F57" s="99">
        <f>'Supplier Tab'!Q65</f>
        <v>0</v>
      </c>
      <c r="G57" s="102">
        <f>'Supplier Tab'!R65</f>
        <v>0</v>
      </c>
      <c r="H57" s="102">
        <f>'Supplier Tab'!S65</f>
        <v>0</v>
      </c>
      <c r="I57" s="99">
        <f>'Supplier Tab'!T65</f>
        <v>0</v>
      </c>
    </row>
    <row r="58" spans="1:9" ht="30" customHeight="1">
      <c r="A58" s="99">
        <f>'Supplier Tab'!C66</f>
        <v>0</v>
      </c>
      <c r="B58" s="99">
        <f>'Supplier Tab'!M66</f>
        <v>0</v>
      </c>
      <c r="C58" s="100">
        <f>'Supplier Tab'!L66</f>
        <v>0</v>
      </c>
      <c r="D58" s="101">
        <f>'Supplier Tab'!O66</f>
        <v>0</v>
      </c>
      <c r="E58" s="100">
        <f>'Supplier Tab'!P66</f>
        <v>0</v>
      </c>
      <c r="F58" s="99">
        <f>'Supplier Tab'!Q66</f>
        <v>0</v>
      </c>
      <c r="G58" s="102">
        <f>'Supplier Tab'!R66</f>
        <v>0</v>
      </c>
      <c r="H58" s="102">
        <f>'Supplier Tab'!S66</f>
        <v>0</v>
      </c>
      <c r="I58" s="99">
        <f>'Supplier Tab'!T66</f>
        <v>0</v>
      </c>
    </row>
    <row r="59" spans="1:9" ht="30" customHeight="1">
      <c r="A59" s="99">
        <f>'Supplier Tab'!C67</f>
        <v>0</v>
      </c>
      <c r="B59" s="99">
        <f>'Supplier Tab'!M67</f>
        <v>0</v>
      </c>
      <c r="C59" s="100">
        <f>'Supplier Tab'!L67</f>
        <v>0</v>
      </c>
      <c r="D59" s="101">
        <f>'Supplier Tab'!O67</f>
        <v>0</v>
      </c>
      <c r="E59" s="100">
        <f>'Supplier Tab'!P67</f>
        <v>0</v>
      </c>
      <c r="F59" s="99">
        <f>'Supplier Tab'!Q67</f>
        <v>0</v>
      </c>
      <c r="G59" s="102">
        <f>'Supplier Tab'!R67</f>
        <v>0</v>
      </c>
      <c r="H59" s="102">
        <f>'Supplier Tab'!S67</f>
        <v>0</v>
      </c>
      <c r="I59" s="99">
        <f>'Supplier Tab'!T67</f>
        <v>0</v>
      </c>
    </row>
    <row r="60" spans="1:9" ht="30" customHeight="1">
      <c r="A60" s="99">
        <f>'Supplier Tab'!C68</f>
        <v>0</v>
      </c>
      <c r="B60" s="99">
        <f>'Supplier Tab'!M68</f>
        <v>0</v>
      </c>
      <c r="C60" s="100">
        <f>'Supplier Tab'!L68</f>
        <v>0</v>
      </c>
      <c r="D60" s="101">
        <f>'Supplier Tab'!O68</f>
        <v>0</v>
      </c>
      <c r="E60" s="100">
        <f>'Supplier Tab'!P68</f>
        <v>0</v>
      </c>
      <c r="F60" s="99">
        <f>'Supplier Tab'!Q68</f>
        <v>0</v>
      </c>
      <c r="G60" s="102">
        <f>'Supplier Tab'!R68</f>
        <v>0</v>
      </c>
      <c r="H60" s="102">
        <f>'Supplier Tab'!S68</f>
        <v>0</v>
      </c>
      <c r="I60" s="99">
        <f>'Supplier Tab'!T68</f>
        <v>0</v>
      </c>
    </row>
    <row r="61" spans="1:9" ht="30" customHeight="1">
      <c r="A61" s="99">
        <f>'Supplier Tab'!C69</f>
        <v>0</v>
      </c>
      <c r="B61" s="99">
        <f>'Supplier Tab'!M69</f>
        <v>0</v>
      </c>
      <c r="C61" s="100">
        <f>'Supplier Tab'!L69</f>
        <v>0</v>
      </c>
      <c r="D61" s="101">
        <f>'Supplier Tab'!O69</f>
        <v>0</v>
      </c>
      <c r="E61" s="100">
        <f>'Supplier Tab'!P69</f>
        <v>0</v>
      </c>
      <c r="F61" s="99">
        <f>'Supplier Tab'!Q69</f>
        <v>0</v>
      </c>
      <c r="G61" s="102">
        <f>'Supplier Tab'!R69</f>
        <v>0</v>
      </c>
      <c r="H61" s="102">
        <f>'Supplier Tab'!S69</f>
        <v>0</v>
      </c>
      <c r="I61" s="99">
        <f>'Supplier Tab'!T69</f>
        <v>0</v>
      </c>
    </row>
    <row r="62" spans="1:9" ht="30" customHeight="1">
      <c r="A62" s="99">
        <f>'Supplier Tab'!C70</f>
        <v>0</v>
      </c>
      <c r="B62" s="99">
        <f>'Supplier Tab'!M70</f>
        <v>0</v>
      </c>
      <c r="C62" s="100">
        <f>'Supplier Tab'!L70</f>
        <v>0</v>
      </c>
      <c r="D62" s="101">
        <f>'Supplier Tab'!O70</f>
        <v>0</v>
      </c>
      <c r="E62" s="100">
        <f>'Supplier Tab'!P70</f>
        <v>0</v>
      </c>
      <c r="F62" s="99">
        <f>'Supplier Tab'!Q70</f>
        <v>0</v>
      </c>
      <c r="G62" s="102">
        <f>'Supplier Tab'!R70</f>
        <v>0</v>
      </c>
      <c r="H62" s="102">
        <f>'Supplier Tab'!S70</f>
        <v>0</v>
      </c>
      <c r="I62" s="99">
        <f>'Supplier Tab'!T70</f>
        <v>0</v>
      </c>
    </row>
    <row r="63" spans="1:9" ht="30" customHeight="1">
      <c r="A63" s="99">
        <f>'Supplier Tab'!C71</f>
        <v>0</v>
      </c>
      <c r="B63" s="99">
        <f>'Supplier Tab'!M71</f>
        <v>0</v>
      </c>
      <c r="C63" s="100">
        <f>'Supplier Tab'!L71</f>
        <v>0</v>
      </c>
      <c r="D63" s="101">
        <f>'Supplier Tab'!O71</f>
        <v>0</v>
      </c>
      <c r="E63" s="100">
        <f>'Supplier Tab'!P71</f>
        <v>0</v>
      </c>
      <c r="F63" s="99">
        <f>'Supplier Tab'!Q71</f>
        <v>0</v>
      </c>
      <c r="G63" s="102">
        <f>'Supplier Tab'!R71</f>
        <v>0</v>
      </c>
      <c r="H63" s="102">
        <f>'Supplier Tab'!S71</f>
        <v>0</v>
      </c>
      <c r="I63" s="99">
        <f>'Supplier Tab'!T71</f>
        <v>0</v>
      </c>
    </row>
    <row r="64" spans="1:9" ht="30" customHeight="1">
      <c r="A64" s="99">
        <f>'Supplier Tab'!C72</f>
        <v>0</v>
      </c>
      <c r="B64" s="99">
        <f>'Supplier Tab'!M72</f>
        <v>0</v>
      </c>
      <c r="C64" s="100">
        <f>'Supplier Tab'!L72</f>
        <v>0</v>
      </c>
      <c r="D64" s="101">
        <f>'Supplier Tab'!O72</f>
        <v>0</v>
      </c>
      <c r="E64" s="100">
        <f>'Supplier Tab'!P72</f>
        <v>0</v>
      </c>
      <c r="F64" s="99">
        <f>'Supplier Tab'!Q72</f>
        <v>0</v>
      </c>
      <c r="G64" s="102">
        <f>'Supplier Tab'!R72</f>
        <v>0</v>
      </c>
      <c r="H64" s="102">
        <f>'Supplier Tab'!S72</f>
        <v>0</v>
      </c>
      <c r="I64" s="99">
        <f>'Supplier Tab'!T72</f>
        <v>0</v>
      </c>
    </row>
    <row r="65" spans="1:9" ht="30" customHeight="1">
      <c r="A65" s="99">
        <f>'Supplier Tab'!C73</f>
        <v>0</v>
      </c>
      <c r="B65" s="99">
        <f>'Supplier Tab'!M73</f>
        <v>0</v>
      </c>
      <c r="C65" s="100">
        <f>'Supplier Tab'!L73</f>
        <v>0</v>
      </c>
      <c r="D65" s="101">
        <f>'Supplier Tab'!O73</f>
        <v>0</v>
      </c>
      <c r="E65" s="100">
        <f>'Supplier Tab'!P73</f>
        <v>0</v>
      </c>
      <c r="F65" s="99">
        <f>'Supplier Tab'!Q73</f>
        <v>0</v>
      </c>
      <c r="G65" s="102">
        <f>'Supplier Tab'!R73</f>
        <v>0</v>
      </c>
      <c r="H65" s="102">
        <f>'Supplier Tab'!S73</f>
        <v>0</v>
      </c>
      <c r="I65" s="99">
        <f>'Supplier Tab'!T73</f>
        <v>0</v>
      </c>
    </row>
    <row r="66" spans="1:9" ht="30" customHeight="1">
      <c r="A66" s="99">
        <f>'Supplier Tab'!C74</f>
        <v>0</v>
      </c>
      <c r="B66" s="99">
        <f>'Supplier Tab'!M74</f>
        <v>0</v>
      </c>
      <c r="C66" s="100">
        <f>'Supplier Tab'!L74</f>
        <v>0</v>
      </c>
      <c r="D66" s="101">
        <f>'Supplier Tab'!O74</f>
        <v>0</v>
      </c>
      <c r="E66" s="100">
        <f>'Supplier Tab'!P74</f>
        <v>0</v>
      </c>
      <c r="F66" s="99">
        <f>'Supplier Tab'!Q74</f>
        <v>0</v>
      </c>
      <c r="G66" s="102">
        <f>'Supplier Tab'!R74</f>
        <v>0</v>
      </c>
      <c r="H66" s="102">
        <f>'Supplier Tab'!S74</f>
        <v>0</v>
      </c>
      <c r="I66" s="99">
        <f>'Supplier Tab'!T74</f>
        <v>0</v>
      </c>
    </row>
    <row r="67" spans="1:9" ht="30" customHeight="1">
      <c r="A67" s="99">
        <f>'Supplier Tab'!C75</f>
        <v>0</v>
      </c>
      <c r="B67" s="99">
        <f>'Supplier Tab'!M75</f>
        <v>0</v>
      </c>
      <c r="C67" s="100">
        <f>'Supplier Tab'!L75</f>
        <v>0</v>
      </c>
      <c r="D67" s="101">
        <f>'Supplier Tab'!O75</f>
        <v>0</v>
      </c>
      <c r="E67" s="100">
        <f>'Supplier Tab'!P75</f>
        <v>0</v>
      </c>
      <c r="F67" s="99">
        <f>'Supplier Tab'!Q75</f>
        <v>0</v>
      </c>
      <c r="G67" s="102">
        <f>'Supplier Tab'!R75</f>
        <v>0</v>
      </c>
      <c r="H67" s="102">
        <f>'Supplier Tab'!S75</f>
        <v>0</v>
      </c>
      <c r="I67" s="99">
        <f>'Supplier Tab'!T75</f>
        <v>0</v>
      </c>
    </row>
    <row r="68" spans="1:9" ht="30" customHeight="1">
      <c r="A68" s="99">
        <f>'Supplier Tab'!C76</f>
        <v>0</v>
      </c>
      <c r="B68" s="99">
        <f>'Supplier Tab'!M76</f>
        <v>0</v>
      </c>
      <c r="C68" s="100">
        <f>'Supplier Tab'!L76</f>
        <v>0</v>
      </c>
      <c r="D68" s="101">
        <f>'Supplier Tab'!O76</f>
        <v>0</v>
      </c>
      <c r="E68" s="100">
        <f>'Supplier Tab'!P76</f>
        <v>0</v>
      </c>
      <c r="F68" s="99">
        <f>'Supplier Tab'!Q76</f>
        <v>0</v>
      </c>
      <c r="G68" s="102">
        <f>'Supplier Tab'!R76</f>
        <v>0</v>
      </c>
      <c r="H68" s="102">
        <f>'Supplier Tab'!S76</f>
        <v>0</v>
      </c>
      <c r="I68" s="99">
        <f>'Supplier Tab'!T76</f>
        <v>0</v>
      </c>
    </row>
    <row r="69" spans="1:9" ht="30" customHeight="1">
      <c r="A69" s="99">
        <f>'Supplier Tab'!C77</f>
        <v>0</v>
      </c>
      <c r="B69" s="99">
        <f>'Supplier Tab'!M77</f>
        <v>0</v>
      </c>
      <c r="C69" s="100">
        <f>'Supplier Tab'!L77</f>
        <v>0</v>
      </c>
      <c r="D69" s="101">
        <f>'Supplier Tab'!O77</f>
        <v>0</v>
      </c>
      <c r="E69" s="100">
        <f>'Supplier Tab'!P77</f>
        <v>0</v>
      </c>
      <c r="F69" s="99">
        <f>'Supplier Tab'!Q77</f>
        <v>0</v>
      </c>
      <c r="G69" s="102">
        <f>'Supplier Tab'!R77</f>
        <v>0</v>
      </c>
      <c r="H69" s="102">
        <f>'Supplier Tab'!S77</f>
        <v>0</v>
      </c>
      <c r="I69" s="99">
        <f>'Supplier Tab'!T77</f>
        <v>0</v>
      </c>
    </row>
    <row r="70" spans="1:9" ht="30" customHeight="1">
      <c r="A70" s="99">
        <f>'Supplier Tab'!C78</f>
        <v>0</v>
      </c>
      <c r="B70" s="99">
        <f>'Supplier Tab'!M78</f>
        <v>0</v>
      </c>
      <c r="C70" s="100">
        <f>'Supplier Tab'!L78</f>
        <v>0</v>
      </c>
      <c r="D70" s="101">
        <f>'Supplier Tab'!O78</f>
        <v>0</v>
      </c>
      <c r="E70" s="100">
        <f>'Supplier Tab'!P78</f>
        <v>0</v>
      </c>
      <c r="F70" s="99">
        <f>'Supplier Tab'!Q78</f>
        <v>0</v>
      </c>
      <c r="G70" s="102">
        <f>'Supplier Tab'!R78</f>
        <v>0</v>
      </c>
      <c r="H70" s="102">
        <f>'Supplier Tab'!S78</f>
        <v>0</v>
      </c>
      <c r="I70" s="99">
        <f>'Supplier Tab'!T78</f>
        <v>0</v>
      </c>
    </row>
    <row r="71" spans="1:9" ht="30" customHeight="1">
      <c r="A71" s="99">
        <f>'Supplier Tab'!C79</f>
        <v>0</v>
      </c>
      <c r="B71" s="99">
        <f>'Supplier Tab'!M79</f>
        <v>0</v>
      </c>
      <c r="C71" s="100">
        <f>'Supplier Tab'!L79</f>
        <v>0</v>
      </c>
      <c r="D71" s="101">
        <f>'Supplier Tab'!O79</f>
        <v>0</v>
      </c>
      <c r="E71" s="100">
        <f>'Supplier Tab'!P79</f>
        <v>0</v>
      </c>
      <c r="F71" s="99">
        <f>'Supplier Tab'!Q79</f>
        <v>0</v>
      </c>
      <c r="G71" s="102">
        <f>'Supplier Tab'!R79</f>
        <v>0</v>
      </c>
      <c r="H71" s="102">
        <f>'Supplier Tab'!S79</f>
        <v>0</v>
      </c>
      <c r="I71" s="99">
        <f>'Supplier Tab'!T79</f>
        <v>0</v>
      </c>
    </row>
    <row r="72" spans="1:9" ht="30" customHeight="1">
      <c r="A72" s="99">
        <f>'Supplier Tab'!C80</f>
        <v>0</v>
      </c>
      <c r="B72" s="99">
        <f>'Supplier Tab'!M80</f>
        <v>0</v>
      </c>
      <c r="C72" s="100">
        <f>'Supplier Tab'!L80</f>
        <v>0</v>
      </c>
      <c r="D72" s="101">
        <f>'Supplier Tab'!O80</f>
        <v>0</v>
      </c>
      <c r="E72" s="100">
        <f>'Supplier Tab'!P80</f>
        <v>0</v>
      </c>
      <c r="F72" s="99">
        <f>'Supplier Tab'!Q80</f>
        <v>0</v>
      </c>
      <c r="G72" s="102">
        <f>'Supplier Tab'!R80</f>
        <v>0</v>
      </c>
      <c r="H72" s="102">
        <f>'Supplier Tab'!S80</f>
        <v>0</v>
      </c>
      <c r="I72" s="99">
        <f>'Supplier Tab'!T80</f>
        <v>0</v>
      </c>
    </row>
    <row r="73" spans="1:9" ht="30" customHeight="1">
      <c r="A73" s="99">
        <f>'Supplier Tab'!C81</f>
        <v>0</v>
      </c>
      <c r="B73" s="99">
        <f>'Supplier Tab'!M81</f>
        <v>0</v>
      </c>
      <c r="C73" s="100">
        <f>'Supplier Tab'!L81</f>
        <v>0</v>
      </c>
      <c r="D73" s="101">
        <f>'Supplier Tab'!O81</f>
        <v>0</v>
      </c>
      <c r="E73" s="100">
        <f>'Supplier Tab'!P81</f>
        <v>0</v>
      </c>
      <c r="F73" s="99">
        <f>'Supplier Tab'!Q81</f>
        <v>0</v>
      </c>
      <c r="G73" s="102">
        <f>'Supplier Tab'!R81</f>
        <v>0</v>
      </c>
      <c r="H73" s="102">
        <f>'Supplier Tab'!S81</f>
        <v>0</v>
      </c>
      <c r="I73" s="99">
        <f>'Supplier Tab'!T81</f>
        <v>0</v>
      </c>
    </row>
    <row r="74" spans="1:9" ht="30" customHeight="1">
      <c r="A74" s="99">
        <f>'Supplier Tab'!C82</f>
        <v>0</v>
      </c>
      <c r="B74" s="99">
        <f>'Supplier Tab'!M82</f>
        <v>0</v>
      </c>
      <c r="C74" s="100">
        <f>'Supplier Tab'!L82</f>
        <v>0</v>
      </c>
      <c r="D74" s="101">
        <f>'Supplier Tab'!O82</f>
        <v>0</v>
      </c>
      <c r="E74" s="100">
        <f>'Supplier Tab'!P82</f>
        <v>0</v>
      </c>
      <c r="F74" s="99">
        <f>'Supplier Tab'!Q82</f>
        <v>0</v>
      </c>
      <c r="G74" s="102">
        <f>'Supplier Tab'!R82</f>
        <v>0</v>
      </c>
      <c r="H74" s="102">
        <f>'Supplier Tab'!S82</f>
        <v>0</v>
      </c>
      <c r="I74" s="99">
        <f>'Supplier Tab'!T82</f>
        <v>0</v>
      </c>
    </row>
    <row r="75" spans="1:9" ht="30" customHeight="1">
      <c r="A75" s="99">
        <f>'Supplier Tab'!C83</f>
        <v>0</v>
      </c>
      <c r="B75" s="99">
        <f>'Supplier Tab'!M83</f>
        <v>0</v>
      </c>
      <c r="C75" s="100">
        <f>'Supplier Tab'!L83</f>
        <v>0</v>
      </c>
      <c r="D75" s="101">
        <f>'Supplier Tab'!O83</f>
        <v>0</v>
      </c>
      <c r="E75" s="100">
        <f>'Supplier Tab'!P83</f>
        <v>0</v>
      </c>
      <c r="F75" s="99">
        <f>'Supplier Tab'!Q83</f>
        <v>0</v>
      </c>
      <c r="G75" s="102">
        <f>'Supplier Tab'!R83</f>
        <v>0</v>
      </c>
      <c r="H75" s="102">
        <f>'Supplier Tab'!S83</f>
        <v>0</v>
      </c>
      <c r="I75" s="99">
        <f>'Supplier Tab'!T83</f>
        <v>0</v>
      </c>
    </row>
    <row r="76" spans="1:9" ht="30" customHeight="1">
      <c r="A76" s="99">
        <f>'Supplier Tab'!C84</f>
        <v>0</v>
      </c>
      <c r="B76" s="99">
        <f>'Supplier Tab'!M84</f>
        <v>0</v>
      </c>
      <c r="C76" s="100">
        <f>'Supplier Tab'!L84</f>
        <v>0</v>
      </c>
      <c r="D76" s="101">
        <f>'Supplier Tab'!O84</f>
        <v>0</v>
      </c>
      <c r="E76" s="100">
        <f>'Supplier Tab'!P84</f>
        <v>0</v>
      </c>
      <c r="F76" s="99">
        <f>'Supplier Tab'!Q84</f>
        <v>0</v>
      </c>
      <c r="G76" s="102">
        <f>'Supplier Tab'!R84</f>
        <v>0</v>
      </c>
      <c r="H76" s="102">
        <f>'Supplier Tab'!S84</f>
        <v>0</v>
      </c>
      <c r="I76" s="99">
        <f>'Supplier Tab'!T84</f>
        <v>0</v>
      </c>
    </row>
    <row r="77" spans="1:9" ht="30" customHeight="1">
      <c r="A77" s="99">
        <f>'Supplier Tab'!C85</f>
        <v>0</v>
      </c>
      <c r="B77" s="99">
        <f>'Supplier Tab'!M85</f>
        <v>0</v>
      </c>
      <c r="C77" s="100">
        <f>'Supplier Tab'!L85</f>
        <v>0</v>
      </c>
      <c r="D77" s="101">
        <f>'Supplier Tab'!O85</f>
        <v>0</v>
      </c>
      <c r="E77" s="100">
        <f>'Supplier Tab'!P85</f>
        <v>0</v>
      </c>
      <c r="F77" s="99">
        <f>'Supplier Tab'!Q85</f>
        <v>0</v>
      </c>
      <c r="G77" s="102">
        <f>'Supplier Tab'!R85</f>
        <v>0</v>
      </c>
      <c r="H77" s="102">
        <f>'Supplier Tab'!S85</f>
        <v>0</v>
      </c>
      <c r="I77" s="99">
        <f>'Supplier Tab'!T85</f>
        <v>0</v>
      </c>
    </row>
    <row r="78" spans="1:9" ht="30" customHeight="1">
      <c r="A78" s="99">
        <f>'Supplier Tab'!C86</f>
        <v>0</v>
      </c>
      <c r="B78" s="99">
        <f>'Supplier Tab'!M86</f>
        <v>0</v>
      </c>
      <c r="C78" s="100">
        <f>'Supplier Tab'!L86</f>
        <v>0</v>
      </c>
      <c r="D78" s="101">
        <f>'Supplier Tab'!O86</f>
        <v>0</v>
      </c>
      <c r="E78" s="100">
        <f>'Supplier Tab'!P86</f>
        <v>0</v>
      </c>
      <c r="F78" s="99">
        <f>'Supplier Tab'!Q86</f>
        <v>0</v>
      </c>
      <c r="G78" s="102">
        <f>'Supplier Tab'!R86</f>
        <v>0</v>
      </c>
      <c r="H78" s="102">
        <f>'Supplier Tab'!S86</f>
        <v>0</v>
      </c>
      <c r="I78" s="99">
        <f>'Supplier Tab'!T86</f>
        <v>0</v>
      </c>
    </row>
    <row r="79" spans="1:9" ht="30" customHeight="1">
      <c r="A79" s="99">
        <f>'Supplier Tab'!C87</f>
        <v>0</v>
      </c>
      <c r="B79" s="99">
        <f>'Supplier Tab'!M87</f>
        <v>0</v>
      </c>
      <c r="C79" s="100">
        <f>'Supplier Tab'!L87</f>
        <v>0</v>
      </c>
      <c r="D79" s="101">
        <f>'Supplier Tab'!O87</f>
        <v>0</v>
      </c>
      <c r="E79" s="100">
        <f>'Supplier Tab'!P87</f>
        <v>0</v>
      </c>
      <c r="F79" s="99">
        <f>'Supplier Tab'!Q87</f>
        <v>0</v>
      </c>
      <c r="G79" s="102">
        <f>'Supplier Tab'!R87</f>
        <v>0</v>
      </c>
      <c r="H79" s="102">
        <f>'Supplier Tab'!S87</f>
        <v>0</v>
      </c>
      <c r="I79" s="99">
        <f>'Supplier Tab'!T87</f>
        <v>0</v>
      </c>
    </row>
    <row r="80" spans="1:9" ht="30" customHeight="1">
      <c r="A80" s="99">
        <f>'Supplier Tab'!C88</f>
        <v>0</v>
      </c>
      <c r="B80" s="99">
        <f>'Supplier Tab'!M88</f>
        <v>0</v>
      </c>
      <c r="C80" s="100">
        <f>'Supplier Tab'!L88</f>
        <v>0</v>
      </c>
      <c r="D80" s="101">
        <f>'Supplier Tab'!O88</f>
        <v>0</v>
      </c>
      <c r="E80" s="100">
        <f>'Supplier Tab'!P88</f>
        <v>0</v>
      </c>
      <c r="F80" s="99">
        <f>'Supplier Tab'!Q88</f>
        <v>0</v>
      </c>
      <c r="G80" s="102">
        <f>'Supplier Tab'!R88</f>
        <v>0</v>
      </c>
      <c r="H80" s="102">
        <f>'Supplier Tab'!S88</f>
        <v>0</v>
      </c>
      <c r="I80" s="99">
        <f>'Supplier Tab'!T88</f>
        <v>0</v>
      </c>
    </row>
    <row r="81" spans="1:9" ht="30" customHeight="1">
      <c r="A81" s="99">
        <f>'Supplier Tab'!C89</f>
        <v>0</v>
      </c>
      <c r="B81" s="99">
        <f>'Supplier Tab'!M89</f>
        <v>0</v>
      </c>
      <c r="C81" s="100">
        <f>'Supplier Tab'!L89</f>
        <v>0</v>
      </c>
      <c r="D81" s="101">
        <f>'Supplier Tab'!O89</f>
        <v>0</v>
      </c>
      <c r="E81" s="100">
        <f>'Supplier Tab'!P89</f>
        <v>0</v>
      </c>
      <c r="F81" s="99">
        <f>'Supplier Tab'!Q89</f>
        <v>0</v>
      </c>
      <c r="G81" s="102">
        <f>'Supplier Tab'!R89</f>
        <v>0</v>
      </c>
      <c r="H81" s="102">
        <f>'Supplier Tab'!S89</f>
        <v>0</v>
      </c>
      <c r="I81" s="99">
        <f>'Supplier Tab'!T89</f>
        <v>0</v>
      </c>
    </row>
    <row r="82" spans="1:9" ht="30" customHeight="1">
      <c r="A82" s="99">
        <f>'Supplier Tab'!C90</f>
        <v>0</v>
      </c>
      <c r="B82" s="99">
        <f>'Supplier Tab'!M90</f>
        <v>0</v>
      </c>
      <c r="C82" s="100">
        <f>'Supplier Tab'!L90</f>
        <v>0</v>
      </c>
      <c r="D82" s="101">
        <f>'Supplier Tab'!O90</f>
        <v>0</v>
      </c>
      <c r="E82" s="100">
        <f>'Supplier Tab'!P90</f>
        <v>0</v>
      </c>
      <c r="F82" s="99">
        <f>'Supplier Tab'!Q90</f>
        <v>0</v>
      </c>
      <c r="G82" s="102">
        <f>'Supplier Tab'!R90</f>
        <v>0</v>
      </c>
      <c r="H82" s="102">
        <f>'Supplier Tab'!S90</f>
        <v>0</v>
      </c>
      <c r="I82" s="99">
        <f>'Supplier Tab'!T90</f>
        <v>0</v>
      </c>
    </row>
    <row r="83" spans="1:9" ht="30" customHeight="1">
      <c r="A83" s="99">
        <f>'Supplier Tab'!C91</f>
        <v>0</v>
      </c>
      <c r="B83" s="99">
        <f>'Supplier Tab'!M91</f>
        <v>0</v>
      </c>
      <c r="C83" s="100">
        <f>'Supplier Tab'!L91</f>
        <v>0</v>
      </c>
      <c r="D83" s="101">
        <f>'Supplier Tab'!O91</f>
        <v>0</v>
      </c>
      <c r="E83" s="100">
        <f>'Supplier Tab'!P91</f>
        <v>0</v>
      </c>
      <c r="F83" s="99">
        <f>'Supplier Tab'!Q91</f>
        <v>0</v>
      </c>
      <c r="G83" s="102">
        <f>'Supplier Tab'!R91</f>
        <v>0</v>
      </c>
      <c r="H83" s="102">
        <f>'Supplier Tab'!S91</f>
        <v>0</v>
      </c>
      <c r="I83" s="99">
        <f>'Supplier Tab'!T91</f>
        <v>0</v>
      </c>
    </row>
    <row r="84" spans="1:9" ht="30" customHeight="1">
      <c r="A84" s="99">
        <f>'Supplier Tab'!C92</f>
        <v>0</v>
      </c>
      <c r="B84" s="99">
        <f>'Supplier Tab'!M92</f>
        <v>0</v>
      </c>
      <c r="C84" s="100">
        <f>'Supplier Tab'!L92</f>
        <v>0</v>
      </c>
      <c r="D84" s="101">
        <f>'Supplier Tab'!O92</f>
        <v>0</v>
      </c>
      <c r="E84" s="100">
        <f>'Supplier Tab'!P92</f>
        <v>0</v>
      </c>
      <c r="F84" s="99">
        <f>'Supplier Tab'!Q92</f>
        <v>0</v>
      </c>
      <c r="G84" s="102">
        <f>'Supplier Tab'!R92</f>
        <v>0</v>
      </c>
      <c r="H84" s="102">
        <f>'Supplier Tab'!S92</f>
        <v>0</v>
      </c>
      <c r="I84" s="99">
        <f>'Supplier Tab'!T92</f>
        <v>0</v>
      </c>
    </row>
    <row r="85" spans="1:9" ht="30" customHeight="1">
      <c r="A85" s="99">
        <f>'Supplier Tab'!C93</f>
        <v>0</v>
      </c>
      <c r="B85" s="99">
        <f>'Supplier Tab'!M93</f>
        <v>0</v>
      </c>
      <c r="C85" s="100">
        <f>'Supplier Tab'!L93</f>
        <v>0</v>
      </c>
      <c r="D85" s="101">
        <f>'Supplier Tab'!O93</f>
        <v>0</v>
      </c>
      <c r="E85" s="100">
        <f>'Supplier Tab'!P93</f>
        <v>0</v>
      </c>
      <c r="F85" s="99">
        <f>'Supplier Tab'!Q93</f>
        <v>0</v>
      </c>
      <c r="G85" s="102">
        <f>'Supplier Tab'!R93</f>
        <v>0</v>
      </c>
      <c r="H85" s="102">
        <f>'Supplier Tab'!S93</f>
        <v>0</v>
      </c>
      <c r="I85" s="99">
        <f>'Supplier Tab'!T93</f>
        <v>0</v>
      </c>
    </row>
    <row r="86" spans="1:9" ht="30" customHeight="1">
      <c r="A86" s="99">
        <f>'Supplier Tab'!C94</f>
        <v>0</v>
      </c>
      <c r="B86" s="99">
        <f>'Supplier Tab'!M94</f>
        <v>0</v>
      </c>
      <c r="C86" s="100">
        <f>'Supplier Tab'!L94</f>
        <v>0</v>
      </c>
      <c r="D86" s="101">
        <f>'Supplier Tab'!O94</f>
        <v>0</v>
      </c>
      <c r="E86" s="100">
        <f>'Supplier Tab'!P94</f>
        <v>0</v>
      </c>
      <c r="F86" s="99">
        <f>'Supplier Tab'!Q94</f>
        <v>0</v>
      </c>
      <c r="G86" s="102">
        <f>'Supplier Tab'!R94</f>
        <v>0</v>
      </c>
      <c r="H86" s="102">
        <f>'Supplier Tab'!S94</f>
        <v>0</v>
      </c>
      <c r="I86" s="99">
        <f>'Supplier Tab'!T94</f>
        <v>0</v>
      </c>
    </row>
    <row r="87" spans="1:9" ht="30" customHeight="1">
      <c r="A87" s="99">
        <f>'Supplier Tab'!C95</f>
        <v>0</v>
      </c>
      <c r="B87" s="99">
        <f>'Supplier Tab'!M95</f>
        <v>0</v>
      </c>
      <c r="C87" s="100">
        <f>'Supplier Tab'!L95</f>
        <v>0</v>
      </c>
      <c r="D87" s="101">
        <f>'Supplier Tab'!O95</f>
        <v>0</v>
      </c>
      <c r="E87" s="100">
        <f>'Supplier Tab'!P95</f>
        <v>0</v>
      </c>
      <c r="F87" s="99">
        <f>'Supplier Tab'!Q95</f>
        <v>0</v>
      </c>
      <c r="G87" s="102">
        <f>'Supplier Tab'!R95</f>
        <v>0</v>
      </c>
      <c r="H87" s="102">
        <f>'Supplier Tab'!S95</f>
        <v>0</v>
      </c>
      <c r="I87" s="99">
        <f>'Supplier Tab'!T95</f>
        <v>0</v>
      </c>
    </row>
    <row r="88" spans="1:9" ht="30" customHeight="1">
      <c r="A88" s="99">
        <f>'Supplier Tab'!C96</f>
        <v>0</v>
      </c>
      <c r="B88" s="99">
        <f>'Supplier Tab'!M96</f>
        <v>0</v>
      </c>
      <c r="C88" s="100">
        <f>'Supplier Tab'!L96</f>
        <v>0</v>
      </c>
      <c r="D88" s="101">
        <f>'Supplier Tab'!O96</f>
        <v>0</v>
      </c>
      <c r="E88" s="100">
        <f>'Supplier Tab'!P96</f>
        <v>0</v>
      </c>
      <c r="F88" s="99">
        <f>'Supplier Tab'!Q96</f>
        <v>0</v>
      </c>
      <c r="G88" s="102">
        <f>'Supplier Tab'!R96</f>
        <v>0</v>
      </c>
      <c r="H88" s="102">
        <f>'Supplier Tab'!S96</f>
        <v>0</v>
      </c>
      <c r="I88" s="99">
        <f>'Supplier Tab'!T96</f>
        <v>0</v>
      </c>
    </row>
    <row r="89" spans="1:9" ht="30" customHeight="1">
      <c r="A89" s="99">
        <f>'Supplier Tab'!C97</f>
        <v>0</v>
      </c>
      <c r="B89" s="99">
        <f>'Supplier Tab'!M97</f>
        <v>0</v>
      </c>
      <c r="C89" s="100">
        <f>'Supplier Tab'!L97</f>
        <v>0</v>
      </c>
      <c r="D89" s="101">
        <f>'Supplier Tab'!O97</f>
        <v>0</v>
      </c>
      <c r="E89" s="100">
        <f>'Supplier Tab'!P97</f>
        <v>0</v>
      </c>
      <c r="F89" s="99">
        <f>'Supplier Tab'!Q97</f>
        <v>0</v>
      </c>
      <c r="G89" s="102">
        <f>'Supplier Tab'!R97</f>
        <v>0</v>
      </c>
      <c r="H89" s="102">
        <f>'Supplier Tab'!S97</f>
        <v>0</v>
      </c>
      <c r="I89" s="99">
        <f>'Supplier Tab'!T97</f>
        <v>0</v>
      </c>
    </row>
    <row r="90" spans="1:9" ht="30" customHeight="1">
      <c r="A90" s="99">
        <f>'Supplier Tab'!C98</f>
        <v>0</v>
      </c>
      <c r="B90" s="99">
        <f>'Supplier Tab'!M98</f>
        <v>0</v>
      </c>
      <c r="C90" s="100">
        <f>'Supplier Tab'!L98</f>
        <v>0</v>
      </c>
      <c r="D90" s="101">
        <f>'Supplier Tab'!O98</f>
        <v>0</v>
      </c>
      <c r="E90" s="100">
        <f>'Supplier Tab'!P98</f>
        <v>0</v>
      </c>
      <c r="F90" s="99">
        <f>'Supplier Tab'!Q98</f>
        <v>0</v>
      </c>
      <c r="G90" s="102">
        <f>'Supplier Tab'!R98</f>
        <v>0</v>
      </c>
      <c r="H90" s="102">
        <f>'Supplier Tab'!S98</f>
        <v>0</v>
      </c>
      <c r="I90" s="99">
        <f>'Supplier Tab'!T98</f>
        <v>0</v>
      </c>
    </row>
    <row r="91" spans="1:9" ht="30" customHeight="1">
      <c r="A91" s="99">
        <f>'Supplier Tab'!C99</f>
        <v>0</v>
      </c>
      <c r="B91" s="99">
        <f>'Supplier Tab'!M99</f>
        <v>0</v>
      </c>
      <c r="C91" s="100">
        <f>'Supplier Tab'!L99</f>
        <v>0</v>
      </c>
      <c r="D91" s="101">
        <f>'Supplier Tab'!O99</f>
        <v>0</v>
      </c>
      <c r="E91" s="100">
        <f>'Supplier Tab'!P99</f>
        <v>0</v>
      </c>
      <c r="F91" s="99">
        <f>'Supplier Tab'!Q99</f>
        <v>0</v>
      </c>
      <c r="G91" s="102">
        <f>'Supplier Tab'!R99</f>
        <v>0</v>
      </c>
      <c r="H91" s="102">
        <f>'Supplier Tab'!S99</f>
        <v>0</v>
      </c>
      <c r="I91" s="99">
        <f>'Supplier Tab'!T99</f>
        <v>0</v>
      </c>
    </row>
    <row r="92" spans="1:9" ht="30" customHeight="1">
      <c r="A92" s="99">
        <f>'Supplier Tab'!C100</f>
        <v>0</v>
      </c>
      <c r="B92" s="99">
        <f>'Supplier Tab'!M100</f>
        <v>0</v>
      </c>
      <c r="C92" s="100">
        <f>'Supplier Tab'!L100</f>
        <v>0</v>
      </c>
      <c r="D92" s="101">
        <f>'Supplier Tab'!O100</f>
        <v>0</v>
      </c>
      <c r="E92" s="100">
        <f>'Supplier Tab'!P100</f>
        <v>0</v>
      </c>
      <c r="F92" s="99">
        <f>'Supplier Tab'!Q100</f>
        <v>0</v>
      </c>
      <c r="G92" s="102">
        <f>'Supplier Tab'!R100</f>
        <v>0</v>
      </c>
      <c r="H92" s="102">
        <f>'Supplier Tab'!S100</f>
        <v>0</v>
      </c>
      <c r="I92" s="99">
        <f>'Supplier Tab'!T100</f>
        <v>0</v>
      </c>
    </row>
    <row r="93" spans="1:9" ht="30" customHeight="1">
      <c r="A93" s="99">
        <f>'Supplier Tab'!C101</f>
        <v>0</v>
      </c>
      <c r="B93" s="99">
        <f>'Supplier Tab'!M101</f>
        <v>0</v>
      </c>
      <c r="C93" s="100">
        <f>'Supplier Tab'!L101</f>
        <v>0</v>
      </c>
      <c r="D93" s="101">
        <f>'Supplier Tab'!O101</f>
        <v>0</v>
      </c>
      <c r="E93" s="100">
        <f>'Supplier Tab'!P101</f>
        <v>0</v>
      </c>
      <c r="F93" s="99">
        <f>'Supplier Tab'!Q101</f>
        <v>0</v>
      </c>
      <c r="G93" s="102">
        <f>'Supplier Tab'!R101</f>
        <v>0</v>
      </c>
      <c r="H93" s="102">
        <f>'Supplier Tab'!S101</f>
        <v>0</v>
      </c>
      <c r="I93" s="99">
        <f>'Supplier Tab'!T101</f>
        <v>0</v>
      </c>
    </row>
    <row r="94" spans="1:9" ht="30" customHeight="1">
      <c r="A94" s="99">
        <f>'Supplier Tab'!C102</f>
        <v>0</v>
      </c>
      <c r="B94" s="99">
        <f>'Supplier Tab'!M102</f>
        <v>0</v>
      </c>
      <c r="C94" s="100">
        <f>'Supplier Tab'!L102</f>
        <v>0</v>
      </c>
      <c r="D94" s="101">
        <f>'Supplier Tab'!O102</f>
        <v>0</v>
      </c>
      <c r="E94" s="100">
        <f>'Supplier Tab'!P102</f>
        <v>0</v>
      </c>
      <c r="F94" s="99">
        <f>'Supplier Tab'!Q102</f>
        <v>0</v>
      </c>
      <c r="G94" s="102">
        <f>'Supplier Tab'!R102</f>
        <v>0</v>
      </c>
      <c r="H94" s="102">
        <f>'Supplier Tab'!S102</f>
        <v>0</v>
      </c>
      <c r="I94" s="99">
        <f>'Supplier Tab'!T102</f>
        <v>0</v>
      </c>
    </row>
    <row r="95" spans="1:9" ht="30" customHeight="1">
      <c r="A95" s="99">
        <f>'Supplier Tab'!C103</f>
        <v>0</v>
      </c>
      <c r="B95" s="99">
        <f>'Supplier Tab'!M103</f>
        <v>0</v>
      </c>
      <c r="C95" s="100">
        <f>'Supplier Tab'!L103</f>
        <v>0</v>
      </c>
      <c r="D95" s="101">
        <f>'Supplier Tab'!O103</f>
        <v>0</v>
      </c>
      <c r="E95" s="100">
        <f>'Supplier Tab'!P103</f>
        <v>0</v>
      </c>
      <c r="F95" s="99">
        <f>'Supplier Tab'!Q103</f>
        <v>0</v>
      </c>
      <c r="G95" s="102">
        <f>'Supplier Tab'!R103</f>
        <v>0</v>
      </c>
      <c r="H95" s="102">
        <f>'Supplier Tab'!S103</f>
        <v>0</v>
      </c>
      <c r="I95" s="99">
        <f>'Supplier Tab'!T103</f>
        <v>0</v>
      </c>
    </row>
    <row r="96" spans="1:9" ht="30" customHeight="1">
      <c r="A96" s="99">
        <f>'Supplier Tab'!C104</f>
        <v>0</v>
      </c>
      <c r="B96" s="99">
        <f>'Supplier Tab'!M104</f>
        <v>0</v>
      </c>
      <c r="C96" s="100">
        <f>'Supplier Tab'!L104</f>
        <v>0</v>
      </c>
      <c r="D96" s="101">
        <f>'Supplier Tab'!O104</f>
        <v>0</v>
      </c>
      <c r="E96" s="100">
        <f>'Supplier Tab'!P104</f>
        <v>0</v>
      </c>
      <c r="F96" s="99">
        <f>'Supplier Tab'!Q104</f>
        <v>0</v>
      </c>
      <c r="G96" s="102">
        <f>'Supplier Tab'!R104</f>
        <v>0</v>
      </c>
      <c r="H96" s="102">
        <f>'Supplier Tab'!S104</f>
        <v>0</v>
      </c>
      <c r="I96" s="99">
        <f>'Supplier Tab'!T104</f>
        <v>0</v>
      </c>
    </row>
    <row r="97" spans="1:9" ht="30" customHeight="1">
      <c r="A97" s="99">
        <f>'Supplier Tab'!C105</f>
        <v>0</v>
      </c>
      <c r="B97" s="99">
        <f>'Supplier Tab'!M105</f>
        <v>0</v>
      </c>
      <c r="C97" s="100">
        <f>'Supplier Tab'!L105</f>
        <v>0</v>
      </c>
      <c r="D97" s="101">
        <f>'Supplier Tab'!O105</f>
        <v>0</v>
      </c>
      <c r="E97" s="100">
        <f>'Supplier Tab'!P105</f>
        <v>0</v>
      </c>
      <c r="F97" s="99">
        <f>'Supplier Tab'!Q105</f>
        <v>0</v>
      </c>
      <c r="G97" s="102">
        <f>'Supplier Tab'!R105</f>
        <v>0</v>
      </c>
      <c r="H97" s="102">
        <f>'Supplier Tab'!S105</f>
        <v>0</v>
      </c>
      <c r="I97" s="99">
        <f>'Supplier Tab'!T105</f>
        <v>0</v>
      </c>
    </row>
    <row r="98" spans="1:9" ht="30" customHeight="1">
      <c r="A98" s="99">
        <f>'Supplier Tab'!C106</f>
        <v>0</v>
      </c>
      <c r="B98" s="99">
        <f>'Supplier Tab'!M106</f>
        <v>0</v>
      </c>
      <c r="C98" s="100">
        <f>'Supplier Tab'!L106</f>
        <v>0</v>
      </c>
      <c r="D98" s="101">
        <f>'Supplier Tab'!O106</f>
        <v>0</v>
      </c>
      <c r="E98" s="100">
        <f>'Supplier Tab'!P106</f>
        <v>0</v>
      </c>
      <c r="F98" s="99">
        <f>'Supplier Tab'!Q106</f>
        <v>0</v>
      </c>
      <c r="G98" s="102">
        <f>'Supplier Tab'!R106</f>
        <v>0</v>
      </c>
      <c r="H98" s="102">
        <f>'Supplier Tab'!S106</f>
        <v>0</v>
      </c>
      <c r="I98" s="99">
        <f>'Supplier Tab'!T106</f>
        <v>0</v>
      </c>
    </row>
    <row r="99" spans="1:9" ht="30" customHeight="1">
      <c r="A99" s="99">
        <f>'Supplier Tab'!C107</f>
        <v>0</v>
      </c>
      <c r="B99" s="99">
        <f>'Supplier Tab'!M107</f>
        <v>0</v>
      </c>
      <c r="C99" s="100">
        <f>'Supplier Tab'!L107</f>
        <v>0</v>
      </c>
      <c r="D99" s="101">
        <f>'Supplier Tab'!O107</f>
        <v>0</v>
      </c>
      <c r="E99" s="100">
        <f>'Supplier Tab'!P107</f>
        <v>0</v>
      </c>
      <c r="F99" s="99">
        <f>'Supplier Tab'!Q107</f>
        <v>0</v>
      </c>
      <c r="G99" s="102">
        <f>'Supplier Tab'!R107</f>
        <v>0</v>
      </c>
      <c r="H99" s="102">
        <f>'Supplier Tab'!S107</f>
        <v>0</v>
      </c>
      <c r="I99" s="99">
        <f>'Supplier Tab'!T107</f>
        <v>0</v>
      </c>
    </row>
    <row r="100" spans="1:9" ht="30" customHeight="1">
      <c r="A100" s="99">
        <f>'Supplier Tab'!C108</f>
        <v>0</v>
      </c>
      <c r="B100" s="99">
        <f>'Supplier Tab'!M108</f>
        <v>0</v>
      </c>
      <c r="C100" s="100">
        <f>'Supplier Tab'!L108</f>
        <v>0</v>
      </c>
      <c r="D100" s="101">
        <f>'Supplier Tab'!O108</f>
        <v>0</v>
      </c>
      <c r="E100" s="100">
        <f>'Supplier Tab'!P108</f>
        <v>0</v>
      </c>
      <c r="F100" s="99">
        <f>'Supplier Tab'!Q108</f>
        <v>0</v>
      </c>
      <c r="G100" s="102">
        <f>'Supplier Tab'!R108</f>
        <v>0</v>
      </c>
      <c r="H100" s="102">
        <f>'Supplier Tab'!S108</f>
        <v>0</v>
      </c>
      <c r="I100" s="99">
        <f>'Supplier Tab'!T108</f>
        <v>0</v>
      </c>
    </row>
    <row r="101" spans="1:9" ht="30" customHeight="1">
      <c r="A101" s="99">
        <f>'Supplier Tab'!C109</f>
        <v>0</v>
      </c>
      <c r="B101" s="99">
        <f>'Supplier Tab'!M109</f>
        <v>0</v>
      </c>
      <c r="C101" s="100">
        <f>'Supplier Tab'!L109</f>
        <v>0</v>
      </c>
      <c r="D101" s="101">
        <f>'Supplier Tab'!O109</f>
        <v>0</v>
      </c>
      <c r="E101" s="100">
        <f>'Supplier Tab'!P109</f>
        <v>0</v>
      </c>
      <c r="F101" s="99">
        <f>'Supplier Tab'!Q109</f>
        <v>0</v>
      </c>
      <c r="G101" s="102">
        <f>'Supplier Tab'!R109</f>
        <v>0</v>
      </c>
      <c r="H101" s="102">
        <f>'Supplier Tab'!S109</f>
        <v>0</v>
      </c>
      <c r="I101" s="99">
        <f>'Supplier Tab'!T109</f>
        <v>0</v>
      </c>
    </row>
    <row r="102" spans="1:9" ht="30" customHeight="1">
      <c r="A102" s="99">
        <f>'Supplier Tab'!C110</f>
        <v>0</v>
      </c>
      <c r="B102" s="99">
        <f>'Supplier Tab'!M110</f>
        <v>0</v>
      </c>
      <c r="C102" s="100">
        <f>'Supplier Tab'!L110</f>
        <v>0</v>
      </c>
      <c r="D102" s="101">
        <f>'Supplier Tab'!O110</f>
        <v>0</v>
      </c>
      <c r="E102" s="100">
        <f>'Supplier Tab'!P110</f>
        <v>0</v>
      </c>
      <c r="F102" s="99">
        <f>'Supplier Tab'!Q110</f>
        <v>0</v>
      </c>
      <c r="G102" s="102">
        <f>'Supplier Tab'!R110</f>
        <v>0</v>
      </c>
      <c r="H102" s="102">
        <f>'Supplier Tab'!S110</f>
        <v>0</v>
      </c>
      <c r="I102" s="99">
        <f>'Supplier Tab'!T110</f>
        <v>0</v>
      </c>
    </row>
    <row r="103" spans="1:9" ht="30" customHeight="1">
      <c r="A103" s="99">
        <f>'Supplier Tab'!C111</f>
        <v>0</v>
      </c>
      <c r="B103" s="99">
        <f>'Supplier Tab'!M111</f>
        <v>0</v>
      </c>
      <c r="C103" s="100">
        <f>'Supplier Tab'!L111</f>
        <v>0</v>
      </c>
      <c r="D103" s="101">
        <f>'Supplier Tab'!O111</f>
        <v>0</v>
      </c>
      <c r="E103" s="100">
        <f>'Supplier Tab'!P111</f>
        <v>0</v>
      </c>
      <c r="F103" s="99">
        <f>'Supplier Tab'!Q111</f>
        <v>0</v>
      </c>
      <c r="G103" s="102">
        <f>'Supplier Tab'!R111</f>
        <v>0</v>
      </c>
      <c r="H103" s="102">
        <f>'Supplier Tab'!S111</f>
        <v>0</v>
      </c>
      <c r="I103" s="99">
        <f>'Supplier Tab'!T111</f>
        <v>0</v>
      </c>
    </row>
    <row r="104" spans="1:9" ht="30" customHeight="1">
      <c r="A104" s="99">
        <f>'Supplier Tab'!C112</f>
        <v>0</v>
      </c>
      <c r="B104" s="99">
        <f>'Supplier Tab'!M112</f>
        <v>0</v>
      </c>
      <c r="C104" s="100">
        <f>'Supplier Tab'!L112</f>
        <v>0</v>
      </c>
      <c r="D104" s="101">
        <f>'Supplier Tab'!O112</f>
        <v>0</v>
      </c>
      <c r="E104" s="100">
        <f>'Supplier Tab'!P112</f>
        <v>0</v>
      </c>
      <c r="F104" s="99">
        <f>'Supplier Tab'!Q112</f>
        <v>0</v>
      </c>
      <c r="G104" s="102">
        <f>'Supplier Tab'!R112</f>
        <v>0</v>
      </c>
      <c r="H104" s="102">
        <f>'Supplier Tab'!S112</f>
        <v>0</v>
      </c>
      <c r="I104" s="99">
        <f>'Supplier Tab'!T112</f>
        <v>0</v>
      </c>
    </row>
    <row r="105" spans="1:9" ht="30" customHeight="1">
      <c r="A105" s="99">
        <f>'Supplier Tab'!C113</f>
        <v>0</v>
      </c>
      <c r="B105" s="99">
        <f>'Supplier Tab'!M113</f>
        <v>0</v>
      </c>
      <c r="C105" s="100">
        <f>'Supplier Tab'!L113</f>
        <v>0</v>
      </c>
      <c r="D105" s="101">
        <f>'Supplier Tab'!O113</f>
        <v>0</v>
      </c>
      <c r="E105" s="100">
        <f>'Supplier Tab'!P113</f>
        <v>0</v>
      </c>
      <c r="F105" s="99">
        <f>'Supplier Tab'!Q113</f>
        <v>0</v>
      </c>
      <c r="G105" s="102">
        <f>'Supplier Tab'!R113</f>
        <v>0</v>
      </c>
      <c r="H105" s="102">
        <f>'Supplier Tab'!S113</f>
        <v>0</v>
      </c>
      <c r="I105" s="99">
        <f>'Supplier Tab'!T113</f>
        <v>0</v>
      </c>
    </row>
    <row r="106" spans="1:9" ht="30" customHeight="1">
      <c r="A106" s="99">
        <f>'Supplier Tab'!C114</f>
        <v>0</v>
      </c>
      <c r="B106" s="99">
        <f>'Supplier Tab'!M114</f>
        <v>0</v>
      </c>
      <c r="C106" s="100">
        <f>'Supplier Tab'!L114</f>
        <v>0</v>
      </c>
      <c r="D106" s="101">
        <f>'Supplier Tab'!O114</f>
        <v>0</v>
      </c>
      <c r="E106" s="100">
        <f>'Supplier Tab'!P114</f>
        <v>0</v>
      </c>
      <c r="F106" s="99">
        <f>'Supplier Tab'!Q114</f>
        <v>0</v>
      </c>
      <c r="G106" s="102">
        <f>'Supplier Tab'!R114</f>
        <v>0</v>
      </c>
      <c r="H106" s="102">
        <f>'Supplier Tab'!S114</f>
        <v>0</v>
      </c>
      <c r="I106" s="99">
        <f>'Supplier Tab'!T114</f>
        <v>0</v>
      </c>
    </row>
    <row r="107" spans="1:9" ht="30" customHeight="1">
      <c r="A107" s="99">
        <f>'Supplier Tab'!C115</f>
        <v>0</v>
      </c>
      <c r="B107" s="99">
        <f>'Supplier Tab'!M115</f>
        <v>0</v>
      </c>
      <c r="C107" s="100">
        <f>'Supplier Tab'!L115</f>
        <v>0</v>
      </c>
      <c r="D107" s="101">
        <f>'Supplier Tab'!O115</f>
        <v>0</v>
      </c>
      <c r="E107" s="100">
        <f>'Supplier Tab'!P115</f>
        <v>0</v>
      </c>
      <c r="F107" s="99">
        <f>'Supplier Tab'!Q115</f>
        <v>0</v>
      </c>
      <c r="G107" s="102">
        <f>'Supplier Tab'!R115</f>
        <v>0</v>
      </c>
      <c r="H107" s="102">
        <f>'Supplier Tab'!S115</f>
        <v>0</v>
      </c>
      <c r="I107" s="99">
        <f>'Supplier Tab'!T115</f>
        <v>0</v>
      </c>
    </row>
    <row r="108" spans="1:9" ht="30" customHeight="1">
      <c r="A108" s="99">
        <f>'Supplier Tab'!C116</f>
        <v>0</v>
      </c>
      <c r="B108" s="99">
        <f>'Supplier Tab'!M116</f>
        <v>0</v>
      </c>
      <c r="C108" s="100">
        <f>'Supplier Tab'!L116</f>
        <v>0</v>
      </c>
      <c r="D108" s="101">
        <f>'Supplier Tab'!O116</f>
        <v>0</v>
      </c>
      <c r="E108" s="100">
        <f>'Supplier Tab'!P116</f>
        <v>0</v>
      </c>
      <c r="F108" s="99">
        <f>'Supplier Tab'!Q116</f>
        <v>0</v>
      </c>
      <c r="G108" s="102">
        <f>'Supplier Tab'!R116</f>
        <v>0</v>
      </c>
      <c r="H108" s="102">
        <f>'Supplier Tab'!S116</f>
        <v>0</v>
      </c>
      <c r="I108" s="99">
        <f>'Supplier Tab'!T116</f>
        <v>0</v>
      </c>
    </row>
    <row r="109" spans="1:9" ht="30" customHeight="1">
      <c r="A109" s="99">
        <f>'Supplier Tab'!C117</f>
        <v>0</v>
      </c>
      <c r="B109" s="99">
        <f>'Supplier Tab'!M117</f>
        <v>0</v>
      </c>
      <c r="C109" s="100">
        <f>'Supplier Tab'!L117</f>
        <v>0</v>
      </c>
      <c r="D109" s="101">
        <f>'Supplier Tab'!O117</f>
        <v>0</v>
      </c>
      <c r="E109" s="100">
        <f>'Supplier Tab'!P117</f>
        <v>0</v>
      </c>
      <c r="F109" s="99">
        <f>'Supplier Tab'!Q117</f>
        <v>0</v>
      </c>
      <c r="G109" s="102">
        <f>'Supplier Tab'!R117</f>
        <v>0</v>
      </c>
      <c r="H109" s="102">
        <f>'Supplier Tab'!S117</f>
        <v>0</v>
      </c>
      <c r="I109" s="99">
        <f>'Supplier Tab'!T117</f>
        <v>0</v>
      </c>
    </row>
    <row r="110" spans="1:9" ht="30" customHeight="1">
      <c r="A110" s="99">
        <f>'Supplier Tab'!C118</f>
        <v>0</v>
      </c>
      <c r="B110" s="99">
        <f>'Supplier Tab'!M118</f>
        <v>0</v>
      </c>
      <c r="C110" s="100">
        <f>'Supplier Tab'!L118</f>
        <v>0</v>
      </c>
      <c r="D110" s="101">
        <f>'Supplier Tab'!O118</f>
        <v>0</v>
      </c>
      <c r="E110" s="100">
        <f>'Supplier Tab'!P118</f>
        <v>0</v>
      </c>
      <c r="F110" s="99">
        <f>'Supplier Tab'!Q118</f>
        <v>0</v>
      </c>
      <c r="G110" s="102">
        <f>'Supplier Tab'!R118</f>
        <v>0</v>
      </c>
      <c r="H110" s="102">
        <f>'Supplier Tab'!S118</f>
        <v>0</v>
      </c>
      <c r="I110" s="99">
        <f>'Supplier Tab'!T118</f>
        <v>0</v>
      </c>
    </row>
    <row r="111" spans="1:9" ht="30" customHeight="1">
      <c r="A111" s="99">
        <f>'Supplier Tab'!C119</f>
        <v>0</v>
      </c>
      <c r="B111" s="99">
        <f>'Supplier Tab'!M119</f>
        <v>0</v>
      </c>
      <c r="C111" s="100">
        <f>'Supplier Tab'!L119</f>
        <v>0</v>
      </c>
      <c r="D111" s="101">
        <f>'Supplier Tab'!O119</f>
        <v>0</v>
      </c>
      <c r="E111" s="100">
        <f>'Supplier Tab'!P119</f>
        <v>0</v>
      </c>
      <c r="F111" s="99">
        <f>'Supplier Tab'!Q119</f>
        <v>0</v>
      </c>
      <c r="G111" s="102">
        <f>'Supplier Tab'!R119</f>
        <v>0</v>
      </c>
      <c r="H111" s="102">
        <f>'Supplier Tab'!S119</f>
        <v>0</v>
      </c>
      <c r="I111" s="99">
        <f>'Supplier Tab'!T119</f>
        <v>0</v>
      </c>
    </row>
    <row r="112" spans="1:9" ht="30" customHeight="1">
      <c r="A112" s="99">
        <f>'Supplier Tab'!C120</f>
        <v>0</v>
      </c>
      <c r="B112" s="99">
        <f>'Supplier Tab'!M120</f>
        <v>0</v>
      </c>
      <c r="C112" s="100">
        <f>'Supplier Tab'!L120</f>
        <v>0</v>
      </c>
      <c r="D112" s="101">
        <f>'Supplier Tab'!O120</f>
        <v>0</v>
      </c>
      <c r="E112" s="100">
        <f>'Supplier Tab'!P120</f>
        <v>0</v>
      </c>
      <c r="F112" s="99">
        <f>'Supplier Tab'!Q120</f>
        <v>0</v>
      </c>
      <c r="G112" s="102">
        <f>'Supplier Tab'!R120</f>
        <v>0</v>
      </c>
      <c r="H112" s="102">
        <f>'Supplier Tab'!S120</f>
        <v>0</v>
      </c>
      <c r="I112" s="99">
        <f>'Supplier Tab'!T120</f>
        <v>0</v>
      </c>
    </row>
    <row r="113" spans="1:9" ht="30" customHeight="1">
      <c r="A113" s="99">
        <f>'Supplier Tab'!C121</f>
        <v>0</v>
      </c>
      <c r="B113" s="99">
        <f>'Supplier Tab'!M121</f>
        <v>0</v>
      </c>
      <c r="C113" s="100">
        <f>'Supplier Tab'!L121</f>
        <v>0</v>
      </c>
      <c r="D113" s="101">
        <f>'Supplier Tab'!O121</f>
        <v>0</v>
      </c>
      <c r="E113" s="100">
        <f>'Supplier Tab'!P121</f>
        <v>0</v>
      </c>
      <c r="F113" s="99">
        <f>'Supplier Tab'!Q121</f>
        <v>0</v>
      </c>
      <c r="G113" s="102">
        <f>'Supplier Tab'!R121</f>
        <v>0</v>
      </c>
      <c r="H113" s="102">
        <f>'Supplier Tab'!S121</f>
        <v>0</v>
      </c>
      <c r="I113" s="99">
        <f>'Supplier Tab'!T121</f>
        <v>0</v>
      </c>
    </row>
    <row r="114" spans="1:9" ht="30" customHeight="1">
      <c r="A114" s="99">
        <f>'Supplier Tab'!C122</f>
        <v>0</v>
      </c>
      <c r="B114" s="99">
        <f>'Supplier Tab'!M122</f>
        <v>0</v>
      </c>
      <c r="C114" s="100">
        <f>'Supplier Tab'!L122</f>
        <v>0</v>
      </c>
      <c r="D114" s="101">
        <f>'Supplier Tab'!O122</f>
        <v>0</v>
      </c>
      <c r="E114" s="100">
        <f>'Supplier Tab'!P122</f>
        <v>0</v>
      </c>
      <c r="F114" s="99">
        <f>'Supplier Tab'!Q122</f>
        <v>0</v>
      </c>
      <c r="G114" s="102">
        <f>'Supplier Tab'!R122</f>
        <v>0</v>
      </c>
      <c r="H114" s="102">
        <f>'Supplier Tab'!S122</f>
        <v>0</v>
      </c>
      <c r="I114" s="99">
        <f>'Supplier Tab'!T122</f>
        <v>0</v>
      </c>
    </row>
    <row r="115" spans="1:9" ht="30" customHeight="1">
      <c r="A115" s="99">
        <f>'Supplier Tab'!C123</f>
        <v>0</v>
      </c>
      <c r="B115" s="99">
        <f>'Supplier Tab'!M123</f>
        <v>0</v>
      </c>
      <c r="C115" s="100">
        <f>'Supplier Tab'!L123</f>
        <v>0</v>
      </c>
      <c r="D115" s="101">
        <f>'Supplier Tab'!O123</f>
        <v>0</v>
      </c>
      <c r="E115" s="100">
        <f>'Supplier Tab'!P123</f>
        <v>0</v>
      </c>
      <c r="F115" s="99">
        <f>'Supplier Tab'!Q123</f>
        <v>0</v>
      </c>
      <c r="G115" s="102">
        <f>'Supplier Tab'!R123</f>
        <v>0</v>
      </c>
      <c r="H115" s="102">
        <f>'Supplier Tab'!S123</f>
        <v>0</v>
      </c>
      <c r="I115" s="99">
        <f>'Supplier Tab'!T123</f>
        <v>0</v>
      </c>
    </row>
    <row r="116" spans="1:9" ht="30" customHeight="1">
      <c r="A116" s="99">
        <f>'Supplier Tab'!C124</f>
        <v>0</v>
      </c>
      <c r="B116" s="99">
        <f>'Supplier Tab'!M124</f>
        <v>0</v>
      </c>
      <c r="C116" s="100">
        <f>'Supplier Tab'!L124</f>
        <v>0</v>
      </c>
      <c r="D116" s="101">
        <f>'Supplier Tab'!O124</f>
        <v>0</v>
      </c>
      <c r="E116" s="100">
        <f>'Supplier Tab'!P124</f>
        <v>0</v>
      </c>
      <c r="F116" s="99">
        <f>'Supplier Tab'!Q124</f>
        <v>0</v>
      </c>
      <c r="G116" s="102">
        <f>'Supplier Tab'!R124</f>
        <v>0</v>
      </c>
      <c r="H116" s="102">
        <f>'Supplier Tab'!S124</f>
        <v>0</v>
      </c>
      <c r="I116" s="99">
        <f>'Supplier Tab'!T124</f>
        <v>0</v>
      </c>
    </row>
    <row r="117" spans="1:9" ht="30" customHeight="1">
      <c r="A117" s="99">
        <f>'Supplier Tab'!C125</f>
        <v>0</v>
      </c>
      <c r="B117" s="99">
        <f>'Supplier Tab'!M125</f>
        <v>0</v>
      </c>
      <c r="C117" s="100">
        <f>'Supplier Tab'!L125</f>
        <v>0</v>
      </c>
      <c r="D117" s="101">
        <f>'Supplier Tab'!O125</f>
        <v>0</v>
      </c>
      <c r="E117" s="100">
        <f>'Supplier Tab'!P125</f>
        <v>0</v>
      </c>
      <c r="F117" s="99">
        <f>'Supplier Tab'!Q125</f>
        <v>0</v>
      </c>
      <c r="G117" s="102">
        <f>'Supplier Tab'!R125</f>
        <v>0</v>
      </c>
      <c r="H117" s="102">
        <f>'Supplier Tab'!S125</f>
        <v>0</v>
      </c>
      <c r="I117" s="99">
        <f>'Supplier Tab'!T125</f>
        <v>0</v>
      </c>
    </row>
    <row r="118" spans="1:9" ht="30" customHeight="1">
      <c r="A118" s="99">
        <f>'Supplier Tab'!C126</f>
        <v>0</v>
      </c>
      <c r="B118" s="99">
        <f>'Supplier Tab'!M126</f>
        <v>0</v>
      </c>
      <c r="C118" s="100">
        <f>'Supplier Tab'!L126</f>
        <v>0</v>
      </c>
      <c r="D118" s="101">
        <f>'Supplier Tab'!O126</f>
        <v>0</v>
      </c>
      <c r="E118" s="100">
        <f>'Supplier Tab'!P126</f>
        <v>0</v>
      </c>
      <c r="F118" s="99">
        <f>'Supplier Tab'!Q126</f>
        <v>0</v>
      </c>
      <c r="G118" s="102">
        <f>'Supplier Tab'!R126</f>
        <v>0</v>
      </c>
      <c r="H118" s="102">
        <f>'Supplier Tab'!S126</f>
        <v>0</v>
      </c>
      <c r="I118" s="99">
        <f>'Supplier Tab'!T126</f>
        <v>0</v>
      </c>
    </row>
    <row r="119" spans="1:9" ht="30" customHeight="1">
      <c r="A119" s="99">
        <f>'Supplier Tab'!C127</f>
        <v>0</v>
      </c>
      <c r="B119" s="99">
        <f>'Supplier Tab'!M127</f>
        <v>0</v>
      </c>
      <c r="C119" s="100">
        <f>'Supplier Tab'!L127</f>
        <v>0</v>
      </c>
      <c r="D119" s="101">
        <f>'Supplier Tab'!O127</f>
        <v>0</v>
      </c>
      <c r="E119" s="100">
        <f>'Supplier Tab'!P127</f>
        <v>0</v>
      </c>
      <c r="F119" s="99">
        <f>'Supplier Tab'!Q127</f>
        <v>0</v>
      </c>
      <c r="G119" s="102">
        <f>'Supplier Tab'!R127</f>
        <v>0</v>
      </c>
      <c r="H119" s="102">
        <f>'Supplier Tab'!S127</f>
        <v>0</v>
      </c>
      <c r="I119" s="99">
        <f>'Supplier Tab'!T127</f>
        <v>0</v>
      </c>
    </row>
    <row r="120" spans="1:9" ht="30" customHeight="1">
      <c r="A120" s="99">
        <f>'Supplier Tab'!C128</f>
        <v>0</v>
      </c>
      <c r="B120" s="99">
        <f>'Supplier Tab'!M128</f>
        <v>0</v>
      </c>
      <c r="C120" s="100">
        <f>'Supplier Tab'!L128</f>
        <v>0</v>
      </c>
      <c r="D120" s="101">
        <f>'Supplier Tab'!O128</f>
        <v>0</v>
      </c>
      <c r="E120" s="100">
        <f>'Supplier Tab'!P128</f>
        <v>0</v>
      </c>
      <c r="F120" s="99">
        <f>'Supplier Tab'!Q128</f>
        <v>0</v>
      </c>
      <c r="G120" s="102">
        <f>'Supplier Tab'!R128</f>
        <v>0</v>
      </c>
      <c r="H120" s="102">
        <f>'Supplier Tab'!S128</f>
        <v>0</v>
      </c>
      <c r="I120" s="99">
        <f>'Supplier Tab'!T128</f>
        <v>0</v>
      </c>
    </row>
    <row r="121" spans="1:9" ht="30" customHeight="1">
      <c r="A121" s="99">
        <f>'Supplier Tab'!C129</f>
        <v>0</v>
      </c>
      <c r="B121" s="99">
        <f>'Supplier Tab'!M129</f>
        <v>0</v>
      </c>
      <c r="C121" s="100">
        <f>'Supplier Tab'!L129</f>
        <v>0</v>
      </c>
      <c r="D121" s="101">
        <f>'Supplier Tab'!O129</f>
        <v>0</v>
      </c>
      <c r="E121" s="100">
        <f>'Supplier Tab'!P129</f>
        <v>0</v>
      </c>
      <c r="F121" s="99">
        <f>'Supplier Tab'!Q129</f>
        <v>0</v>
      </c>
      <c r="G121" s="102">
        <f>'Supplier Tab'!R129</f>
        <v>0</v>
      </c>
      <c r="H121" s="102">
        <f>'Supplier Tab'!S129</f>
        <v>0</v>
      </c>
      <c r="I121" s="99">
        <f>'Supplier Tab'!T129</f>
        <v>0</v>
      </c>
    </row>
    <row r="122" spans="1:9" ht="30" customHeight="1">
      <c r="A122" s="99">
        <f>'Supplier Tab'!C130</f>
        <v>0</v>
      </c>
      <c r="B122" s="99">
        <f>'Supplier Tab'!M130</f>
        <v>0</v>
      </c>
      <c r="C122" s="100">
        <f>'Supplier Tab'!L130</f>
        <v>0</v>
      </c>
      <c r="D122" s="101">
        <f>'Supplier Tab'!O130</f>
        <v>0</v>
      </c>
      <c r="E122" s="100">
        <f>'Supplier Tab'!P130</f>
        <v>0</v>
      </c>
      <c r="F122" s="99">
        <f>'Supplier Tab'!Q130</f>
        <v>0</v>
      </c>
      <c r="G122" s="102">
        <f>'Supplier Tab'!R130</f>
        <v>0</v>
      </c>
      <c r="H122" s="102">
        <f>'Supplier Tab'!S130</f>
        <v>0</v>
      </c>
      <c r="I122" s="99">
        <f>'Supplier Tab'!T130</f>
        <v>0</v>
      </c>
    </row>
    <row r="123" spans="1:9" ht="30" customHeight="1">
      <c r="A123" s="99">
        <f>'Supplier Tab'!C131</f>
        <v>0</v>
      </c>
      <c r="B123" s="99">
        <f>'Supplier Tab'!M131</f>
        <v>0</v>
      </c>
      <c r="C123" s="100">
        <f>'Supplier Tab'!L131</f>
        <v>0</v>
      </c>
      <c r="D123" s="101">
        <f>'Supplier Tab'!O131</f>
        <v>0</v>
      </c>
      <c r="E123" s="100">
        <f>'Supplier Tab'!P131</f>
        <v>0</v>
      </c>
      <c r="F123" s="99">
        <f>'Supplier Tab'!Q131</f>
        <v>0</v>
      </c>
      <c r="G123" s="102">
        <f>'Supplier Tab'!R131</f>
        <v>0</v>
      </c>
      <c r="H123" s="102">
        <f>'Supplier Tab'!S131</f>
        <v>0</v>
      </c>
      <c r="I123" s="99">
        <f>'Supplier Tab'!T131</f>
        <v>0</v>
      </c>
    </row>
    <row r="124" spans="1:9" ht="30" customHeight="1">
      <c r="A124" s="99">
        <f>'Supplier Tab'!C132</f>
        <v>0</v>
      </c>
      <c r="B124" s="99">
        <f>'Supplier Tab'!M132</f>
        <v>0</v>
      </c>
      <c r="C124" s="100">
        <f>'Supplier Tab'!L132</f>
        <v>0</v>
      </c>
      <c r="D124" s="101">
        <f>'Supplier Tab'!O132</f>
        <v>0</v>
      </c>
      <c r="E124" s="100">
        <f>'Supplier Tab'!P132</f>
        <v>0</v>
      </c>
      <c r="F124" s="99">
        <f>'Supplier Tab'!Q132</f>
        <v>0</v>
      </c>
      <c r="G124" s="102">
        <f>'Supplier Tab'!R132</f>
        <v>0</v>
      </c>
      <c r="H124" s="102">
        <f>'Supplier Tab'!S132</f>
        <v>0</v>
      </c>
      <c r="I124" s="99">
        <f>'Supplier Tab'!T132</f>
        <v>0</v>
      </c>
    </row>
    <row r="125" spans="1:9" ht="30" customHeight="1">
      <c r="A125" s="99">
        <f>'Supplier Tab'!C133</f>
        <v>0</v>
      </c>
      <c r="B125" s="99">
        <f>'Supplier Tab'!M133</f>
        <v>0</v>
      </c>
      <c r="C125" s="100">
        <f>'Supplier Tab'!L133</f>
        <v>0</v>
      </c>
      <c r="D125" s="101">
        <f>'Supplier Tab'!O133</f>
        <v>0</v>
      </c>
      <c r="E125" s="100">
        <f>'Supplier Tab'!P133</f>
        <v>0</v>
      </c>
      <c r="F125" s="99">
        <f>'Supplier Tab'!Q133</f>
        <v>0</v>
      </c>
      <c r="G125" s="102">
        <f>'Supplier Tab'!R133</f>
        <v>0</v>
      </c>
      <c r="H125" s="102">
        <f>'Supplier Tab'!S133</f>
        <v>0</v>
      </c>
      <c r="I125" s="99">
        <f>'Supplier Tab'!T133</f>
        <v>0</v>
      </c>
    </row>
    <row r="126" spans="1:9" ht="30" customHeight="1">
      <c r="A126" s="99">
        <f>'Supplier Tab'!C134</f>
        <v>0</v>
      </c>
      <c r="B126" s="99">
        <f>'Supplier Tab'!M134</f>
        <v>0</v>
      </c>
      <c r="C126" s="100">
        <f>'Supplier Tab'!L134</f>
        <v>0</v>
      </c>
      <c r="D126" s="101">
        <f>'Supplier Tab'!O134</f>
        <v>0</v>
      </c>
      <c r="E126" s="100">
        <f>'Supplier Tab'!P134</f>
        <v>0</v>
      </c>
      <c r="F126" s="99">
        <f>'Supplier Tab'!Q134</f>
        <v>0</v>
      </c>
      <c r="G126" s="102">
        <f>'Supplier Tab'!R134</f>
        <v>0</v>
      </c>
      <c r="H126" s="102">
        <f>'Supplier Tab'!S134</f>
        <v>0</v>
      </c>
      <c r="I126" s="99">
        <f>'Supplier Tab'!T134</f>
        <v>0</v>
      </c>
    </row>
    <row r="127" spans="1:9" ht="30" customHeight="1">
      <c r="A127" s="99">
        <f>'Supplier Tab'!C135</f>
        <v>0</v>
      </c>
      <c r="B127" s="99">
        <f>'Supplier Tab'!M135</f>
        <v>0</v>
      </c>
      <c r="C127" s="100">
        <f>'Supplier Tab'!L135</f>
        <v>0</v>
      </c>
      <c r="D127" s="101">
        <f>'Supplier Tab'!O135</f>
        <v>0</v>
      </c>
      <c r="E127" s="100">
        <f>'Supplier Tab'!P135</f>
        <v>0</v>
      </c>
      <c r="F127" s="99">
        <f>'Supplier Tab'!Q135</f>
        <v>0</v>
      </c>
      <c r="G127" s="102">
        <f>'Supplier Tab'!R135</f>
        <v>0</v>
      </c>
      <c r="H127" s="102">
        <f>'Supplier Tab'!S135</f>
        <v>0</v>
      </c>
      <c r="I127" s="99">
        <f>'Supplier Tab'!T135</f>
        <v>0</v>
      </c>
    </row>
    <row r="128" spans="1:9" ht="30" customHeight="1">
      <c r="A128" s="99">
        <f>'Supplier Tab'!C136</f>
        <v>0</v>
      </c>
      <c r="B128" s="99">
        <f>'Supplier Tab'!M136</f>
        <v>0</v>
      </c>
      <c r="C128" s="100">
        <f>'Supplier Tab'!L136</f>
        <v>0</v>
      </c>
      <c r="D128" s="101">
        <f>'Supplier Tab'!O136</f>
        <v>0</v>
      </c>
      <c r="E128" s="100">
        <f>'Supplier Tab'!P136</f>
        <v>0</v>
      </c>
      <c r="F128" s="99">
        <f>'Supplier Tab'!Q136</f>
        <v>0</v>
      </c>
      <c r="G128" s="102">
        <f>'Supplier Tab'!R136</f>
        <v>0</v>
      </c>
      <c r="H128" s="102">
        <f>'Supplier Tab'!S136</f>
        <v>0</v>
      </c>
      <c r="I128" s="99">
        <f>'Supplier Tab'!T136</f>
        <v>0</v>
      </c>
    </row>
    <row r="129" spans="1:9" ht="30" customHeight="1">
      <c r="A129" s="99">
        <f>'Supplier Tab'!C137</f>
        <v>0</v>
      </c>
      <c r="B129" s="99">
        <f>'Supplier Tab'!M137</f>
        <v>0</v>
      </c>
      <c r="C129" s="100">
        <f>'Supplier Tab'!L137</f>
        <v>0</v>
      </c>
      <c r="D129" s="101">
        <f>'Supplier Tab'!O137</f>
        <v>0</v>
      </c>
      <c r="E129" s="100">
        <f>'Supplier Tab'!P137</f>
        <v>0</v>
      </c>
      <c r="F129" s="99">
        <f>'Supplier Tab'!Q137</f>
        <v>0</v>
      </c>
      <c r="G129" s="102">
        <f>'Supplier Tab'!R137</f>
        <v>0</v>
      </c>
      <c r="H129" s="102">
        <f>'Supplier Tab'!S137</f>
        <v>0</v>
      </c>
      <c r="I129" s="99">
        <f>'Supplier Tab'!T137</f>
        <v>0</v>
      </c>
    </row>
    <row r="130" spans="1:9" ht="30" customHeight="1">
      <c r="A130" s="99">
        <f>'Supplier Tab'!C138</f>
        <v>0</v>
      </c>
      <c r="B130" s="99">
        <f>'Supplier Tab'!M138</f>
        <v>0</v>
      </c>
      <c r="C130" s="100">
        <f>'Supplier Tab'!L138</f>
        <v>0</v>
      </c>
      <c r="D130" s="101">
        <f>'Supplier Tab'!O138</f>
        <v>0</v>
      </c>
      <c r="E130" s="100">
        <f>'Supplier Tab'!P138</f>
        <v>0</v>
      </c>
      <c r="F130" s="99">
        <f>'Supplier Tab'!Q138</f>
        <v>0</v>
      </c>
      <c r="G130" s="102">
        <f>'Supplier Tab'!R138</f>
        <v>0</v>
      </c>
      <c r="H130" s="102">
        <f>'Supplier Tab'!S138</f>
        <v>0</v>
      </c>
      <c r="I130" s="99">
        <f>'Supplier Tab'!T138</f>
        <v>0</v>
      </c>
    </row>
    <row r="131" spans="1:9" ht="30" customHeight="1">
      <c r="A131" s="99">
        <f>'Supplier Tab'!C139</f>
        <v>0</v>
      </c>
      <c r="B131" s="99">
        <f>'Supplier Tab'!M139</f>
        <v>0</v>
      </c>
      <c r="C131" s="100">
        <f>'Supplier Tab'!L139</f>
        <v>0</v>
      </c>
      <c r="D131" s="101">
        <f>'Supplier Tab'!O139</f>
        <v>0</v>
      </c>
      <c r="E131" s="100">
        <f>'Supplier Tab'!P139</f>
        <v>0</v>
      </c>
      <c r="F131" s="99">
        <f>'Supplier Tab'!Q139</f>
        <v>0</v>
      </c>
      <c r="G131" s="102">
        <f>'Supplier Tab'!R139</f>
        <v>0</v>
      </c>
      <c r="H131" s="102">
        <f>'Supplier Tab'!S139</f>
        <v>0</v>
      </c>
      <c r="I131" s="99">
        <f>'Supplier Tab'!T139</f>
        <v>0</v>
      </c>
    </row>
    <row r="132" spans="1:9" ht="30" customHeight="1">
      <c r="A132" s="99">
        <f>'Supplier Tab'!C140</f>
        <v>0</v>
      </c>
      <c r="B132" s="99">
        <f>'Supplier Tab'!M140</f>
        <v>0</v>
      </c>
      <c r="C132" s="100">
        <f>'Supplier Tab'!L140</f>
        <v>0</v>
      </c>
      <c r="D132" s="101">
        <f>'Supplier Tab'!O140</f>
        <v>0</v>
      </c>
      <c r="E132" s="100">
        <f>'Supplier Tab'!P140</f>
        <v>0</v>
      </c>
      <c r="F132" s="99">
        <f>'Supplier Tab'!Q140</f>
        <v>0</v>
      </c>
      <c r="G132" s="102">
        <f>'Supplier Tab'!R140</f>
        <v>0</v>
      </c>
      <c r="H132" s="102">
        <f>'Supplier Tab'!S140</f>
        <v>0</v>
      </c>
      <c r="I132" s="99">
        <f>'Supplier Tab'!T140</f>
        <v>0</v>
      </c>
    </row>
    <row r="133" spans="1:9" ht="30" customHeight="1">
      <c r="A133" s="99">
        <f>'Supplier Tab'!C141</f>
        <v>0</v>
      </c>
      <c r="B133" s="99">
        <f>'Supplier Tab'!M141</f>
        <v>0</v>
      </c>
      <c r="C133" s="100">
        <f>'Supplier Tab'!L141</f>
        <v>0</v>
      </c>
      <c r="D133" s="101">
        <f>'Supplier Tab'!O141</f>
        <v>0</v>
      </c>
      <c r="E133" s="100">
        <f>'Supplier Tab'!P141</f>
        <v>0</v>
      </c>
      <c r="F133" s="99">
        <f>'Supplier Tab'!Q141</f>
        <v>0</v>
      </c>
      <c r="G133" s="102">
        <f>'Supplier Tab'!R141</f>
        <v>0</v>
      </c>
      <c r="H133" s="102">
        <f>'Supplier Tab'!S141</f>
        <v>0</v>
      </c>
      <c r="I133" s="99">
        <f>'Supplier Tab'!T141</f>
        <v>0</v>
      </c>
    </row>
    <row r="134" spans="1:9" ht="30" customHeight="1">
      <c r="A134" s="99">
        <f>'Supplier Tab'!C142</f>
        <v>0</v>
      </c>
      <c r="B134" s="99">
        <f>'Supplier Tab'!M142</f>
        <v>0</v>
      </c>
      <c r="C134" s="100">
        <f>'Supplier Tab'!L142</f>
        <v>0</v>
      </c>
      <c r="D134" s="101">
        <f>'Supplier Tab'!O142</f>
        <v>0</v>
      </c>
      <c r="E134" s="100">
        <f>'Supplier Tab'!P142</f>
        <v>0</v>
      </c>
      <c r="F134" s="99">
        <f>'Supplier Tab'!Q142</f>
        <v>0</v>
      </c>
      <c r="G134" s="102">
        <f>'Supplier Tab'!R142</f>
        <v>0</v>
      </c>
      <c r="H134" s="102">
        <f>'Supplier Tab'!S142</f>
        <v>0</v>
      </c>
      <c r="I134" s="99">
        <f>'Supplier Tab'!T142</f>
        <v>0</v>
      </c>
    </row>
    <row r="135" spans="1:9" ht="30" customHeight="1">
      <c r="A135" s="99">
        <f>'Supplier Tab'!C143</f>
        <v>0</v>
      </c>
      <c r="B135" s="99">
        <f>'Supplier Tab'!M143</f>
        <v>0</v>
      </c>
      <c r="C135" s="100">
        <f>'Supplier Tab'!L143</f>
        <v>0</v>
      </c>
      <c r="D135" s="101">
        <f>'Supplier Tab'!O143</f>
        <v>0</v>
      </c>
      <c r="E135" s="100">
        <f>'Supplier Tab'!P143</f>
        <v>0</v>
      </c>
      <c r="F135" s="99">
        <f>'Supplier Tab'!Q143</f>
        <v>0</v>
      </c>
      <c r="G135" s="102">
        <f>'Supplier Tab'!R143</f>
        <v>0</v>
      </c>
      <c r="H135" s="102">
        <f>'Supplier Tab'!S143</f>
        <v>0</v>
      </c>
      <c r="I135" s="99">
        <f>'Supplier Tab'!T143</f>
        <v>0</v>
      </c>
    </row>
    <row r="136" spans="1:9" ht="30" customHeight="1">
      <c r="A136" s="99">
        <f>'Supplier Tab'!C144</f>
        <v>0</v>
      </c>
      <c r="B136" s="99">
        <f>'Supplier Tab'!M144</f>
        <v>0</v>
      </c>
      <c r="C136" s="100">
        <f>'Supplier Tab'!L144</f>
        <v>0</v>
      </c>
      <c r="D136" s="101">
        <f>'Supplier Tab'!O144</f>
        <v>0</v>
      </c>
      <c r="E136" s="100">
        <f>'Supplier Tab'!P144</f>
        <v>0</v>
      </c>
      <c r="F136" s="99">
        <f>'Supplier Tab'!Q144</f>
        <v>0</v>
      </c>
      <c r="G136" s="102">
        <f>'Supplier Tab'!R144</f>
        <v>0</v>
      </c>
      <c r="H136" s="102">
        <f>'Supplier Tab'!S144</f>
        <v>0</v>
      </c>
      <c r="I136" s="99">
        <f>'Supplier Tab'!T144</f>
        <v>0</v>
      </c>
    </row>
    <row r="137" spans="1:9" ht="30" customHeight="1">
      <c r="A137" s="99">
        <f>'Supplier Tab'!C145</f>
        <v>0</v>
      </c>
      <c r="B137" s="99">
        <f>'Supplier Tab'!M145</f>
        <v>0</v>
      </c>
      <c r="C137" s="100">
        <f>'Supplier Tab'!L145</f>
        <v>0</v>
      </c>
      <c r="D137" s="101">
        <f>'Supplier Tab'!O145</f>
        <v>0</v>
      </c>
      <c r="E137" s="100">
        <f>'Supplier Tab'!P145</f>
        <v>0</v>
      </c>
      <c r="F137" s="99">
        <f>'Supplier Tab'!Q145</f>
        <v>0</v>
      </c>
      <c r="G137" s="102">
        <f>'Supplier Tab'!R145</f>
        <v>0</v>
      </c>
      <c r="H137" s="102">
        <f>'Supplier Tab'!S145</f>
        <v>0</v>
      </c>
      <c r="I137" s="99">
        <f>'Supplier Tab'!T145</f>
        <v>0</v>
      </c>
    </row>
    <row r="138" spans="1:9" ht="30" customHeight="1">
      <c r="A138" s="99">
        <f>'Supplier Tab'!C146</f>
        <v>0</v>
      </c>
      <c r="B138" s="99">
        <f>'Supplier Tab'!M146</f>
        <v>0</v>
      </c>
      <c r="C138" s="100">
        <f>'Supplier Tab'!L146</f>
        <v>0</v>
      </c>
      <c r="D138" s="101">
        <f>'Supplier Tab'!O146</f>
        <v>0</v>
      </c>
      <c r="E138" s="100">
        <f>'Supplier Tab'!P146</f>
        <v>0</v>
      </c>
      <c r="F138" s="99">
        <f>'Supplier Tab'!Q146</f>
        <v>0</v>
      </c>
      <c r="G138" s="102">
        <f>'Supplier Tab'!R146</f>
        <v>0</v>
      </c>
      <c r="H138" s="102">
        <f>'Supplier Tab'!S146</f>
        <v>0</v>
      </c>
      <c r="I138" s="99">
        <f>'Supplier Tab'!T146</f>
        <v>0</v>
      </c>
    </row>
    <row r="139" spans="1:9" ht="30" customHeight="1">
      <c r="A139" s="99">
        <f>'Supplier Tab'!C147</f>
        <v>0</v>
      </c>
      <c r="B139" s="99">
        <f>'Supplier Tab'!M147</f>
        <v>0</v>
      </c>
      <c r="C139" s="100">
        <f>'Supplier Tab'!L147</f>
        <v>0</v>
      </c>
      <c r="D139" s="101">
        <f>'Supplier Tab'!O147</f>
        <v>0</v>
      </c>
      <c r="E139" s="100">
        <f>'Supplier Tab'!P147</f>
        <v>0</v>
      </c>
      <c r="F139" s="99">
        <f>'Supplier Tab'!Q147</f>
        <v>0</v>
      </c>
      <c r="G139" s="102">
        <f>'Supplier Tab'!R147</f>
        <v>0</v>
      </c>
      <c r="H139" s="102">
        <f>'Supplier Tab'!S147</f>
        <v>0</v>
      </c>
      <c r="I139" s="99">
        <f>'Supplier Tab'!T147</f>
        <v>0</v>
      </c>
    </row>
    <row r="140" spans="1:9" ht="30" customHeight="1">
      <c r="A140" s="99">
        <f>'Supplier Tab'!C148</f>
        <v>0</v>
      </c>
      <c r="B140" s="99">
        <f>'Supplier Tab'!M148</f>
        <v>0</v>
      </c>
      <c r="C140" s="100">
        <f>'Supplier Tab'!L148</f>
        <v>0</v>
      </c>
      <c r="D140" s="101">
        <f>'Supplier Tab'!O148</f>
        <v>0</v>
      </c>
      <c r="E140" s="100">
        <f>'Supplier Tab'!P148</f>
        <v>0</v>
      </c>
      <c r="F140" s="99">
        <f>'Supplier Tab'!Q148</f>
        <v>0</v>
      </c>
      <c r="G140" s="102">
        <f>'Supplier Tab'!R148</f>
        <v>0</v>
      </c>
      <c r="H140" s="102">
        <f>'Supplier Tab'!S148</f>
        <v>0</v>
      </c>
      <c r="I140" s="99">
        <f>'Supplier Tab'!T148</f>
        <v>0</v>
      </c>
    </row>
    <row r="141" spans="1:9" ht="30" customHeight="1">
      <c r="A141" s="99">
        <f>'Supplier Tab'!C149</f>
        <v>0</v>
      </c>
      <c r="B141" s="99">
        <f>'Supplier Tab'!M149</f>
        <v>0</v>
      </c>
      <c r="C141" s="100">
        <f>'Supplier Tab'!L149</f>
        <v>0</v>
      </c>
      <c r="D141" s="101">
        <f>'Supplier Tab'!O149</f>
        <v>0</v>
      </c>
      <c r="E141" s="100">
        <f>'Supplier Tab'!P149</f>
        <v>0</v>
      </c>
      <c r="F141" s="99">
        <f>'Supplier Tab'!Q149</f>
        <v>0</v>
      </c>
      <c r="G141" s="102">
        <f>'Supplier Tab'!R149</f>
        <v>0</v>
      </c>
      <c r="H141" s="102">
        <f>'Supplier Tab'!S149</f>
        <v>0</v>
      </c>
      <c r="I141" s="99">
        <f>'Supplier Tab'!T149</f>
        <v>0</v>
      </c>
    </row>
    <row r="142" spans="1:9" ht="30" customHeight="1">
      <c r="A142" s="99">
        <f>'Supplier Tab'!C150</f>
        <v>0</v>
      </c>
      <c r="B142" s="99">
        <f>'Supplier Tab'!M150</f>
        <v>0</v>
      </c>
      <c r="C142" s="100">
        <f>'Supplier Tab'!L150</f>
        <v>0</v>
      </c>
      <c r="D142" s="101">
        <f>'Supplier Tab'!O150</f>
        <v>0</v>
      </c>
      <c r="E142" s="100">
        <f>'Supplier Tab'!P150</f>
        <v>0</v>
      </c>
      <c r="F142" s="99">
        <f>'Supplier Tab'!Q150</f>
        <v>0</v>
      </c>
      <c r="G142" s="102">
        <f>'Supplier Tab'!R150</f>
        <v>0</v>
      </c>
      <c r="H142" s="102">
        <f>'Supplier Tab'!S150</f>
        <v>0</v>
      </c>
      <c r="I142" s="99">
        <f>'Supplier Tab'!T150</f>
        <v>0</v>
      </c>
    </row>
    <row r="143" spans="1:9" ht="30" customHeight="1">
      <c r="A143" s="99">
        <f>'Supplier Tab'!C151</f>
        <v>0</v>
      </c>
      <c r="B143" s="99">
        <f>'Supplier Tab'!M151</f>
        <v>0</v>
      </c>
      <c r="C143" s="100">
        <f>'Supplier Tab'!L151</f>
        <v>0</v>
      </c>
      <c r="D143" s="101">
        <f>'Supplier Tab'!O151</f>
        <v>0</v>
      </c>
      <c r="E143" s="100">
        <f>'Supplier Tab'!P151</f>
        <v>0</v>
      </c>
      <c r="F143" s="99">
        <f>'Supplier Tab'!Q151</f>
        <v>0</v>
      </c>
      <c r="G143" s="102">
        <f>'Supplier Tab'!R151</f>
        <v>0</v>
      </c>
      <c r="H143" s="102">
        <f>'Supplier Tab'!S151</f>
        <v>0</v>
      </c>
      <c r="I143" s="99">
        <f>'Supplier Tab'!T151</f>
        <v>0</v>
      </c>
    </row>
    <row r="144" spans="1:9" ht="30" customHeight="1">
      <c r="A144" s="99">
        <f>'Supplier Tab'!C152</f>
        <v>0</v>
      </c>
      <c r="B144" s="99">
        <f>'Supplier Tab'!M152</f>
        <v>0</v>
      </c>
      <c r="C144" s="100">
        <f>'Supplier Tab'!L152</f>
        <v>0</v>
      </c>
      <c r="D144" s="101">
        <f>'Supplier Tab'!O152</f>
        <v>0</v>
      </c>
      <c r="E144" s="100">
        <f>'Supplier Tab'!P152</f>
        <v>0</v>
      </c>
      <c r="F144" s="99">
        <f>'Supplier Tab'!Q152</f>
        <v>0</v>
      </c>
      <c r="G144" s="102">
        <f>'Supplier Tab'!R152</f>
        <v>0</v>
      </c>
      <c r="H144" s="102">
        <f>'Supplier Tab'!S152</f>
        <v>0</v>
      </c>
      <c r="I144" s="99">
        <f>'Supplier Tab'!T152</f>
        <v>0</v>
      </c>
    </row>
    <row r="145" spans="1:9" ht="30" customHeight="1">
      <c r="A145" s="99">
        <f>'Supplier Tab'!C153</f>
        <v>0</v>
      </c>
      <c r="B145" s="99">
        <f>'Supplier Tab'!M153</f>
        <v>0</v>
      </c>
      <c r="C145" s="100">
        <f>'Supplier Tab'!L153</f>
        <v>0</v>
      </c>
      <c r="D145" s="101">
        <f>'Supplier Tab'!O153</f>
        <v>0</v>
      </c>
      <c r="E145" s="100">
        <f>'Supplier Tab'!P153</f>
        <v>0</v>
      </c>
      <c r="F145" s="99">
        <f>'Supplier Tab'!Q153</f>
        <v>0</v>
      </c>
      <c r="G145" s="102">
        <f>'Supplier Tab'!R153</f>
        <v>0</v>
      </c>
      <c r="H145" s="102">
        <f>'Supplier Tab'!S153</f>
        <v>0</v>
      </c>
      <c r="I145" s="99">
        <f>'Supplier Tab'!T153</f>
        <v>0</v>
      </c>
    </row>
    <row r="146" spans="1:9" ht="30" customHeight="1">
      <c r="A146" s="99">
        <f>'Supplier Tab'!C154</f>
        <v>0</v>
      </c>
      <c r="B146" s="99">
        <f>'Supplier Tab'!M154</f>
        <v>0</v>
      </c>
      <c r="C146" s="100">
        <f>'Supplier Tab'!L154</f>
        <v>0</v>
      </c>
      <c r="D146" s="101">
        <f>'Supplier Tab'!O154</f>
        <v>0</v>
      </c>
      <c r="E146" s="100">
        <f>'Supplier Tab'!P154</f>
        <v>0</v>
      </c>
      <c r="F146" s="99">
        <f>'Supplier Tab'!Q154</f>
        <v>0</v>
      </c>
      <c r="G146" s="102">
        <f>'Supplier Tab'!R154</f>
        <v>0</v>
      </c>
      <c r="H146" s="102">
        <f>'Supplier Tab'!S154</f>
        <v>0</v>
      </c>
      <c r="I146" s="99">
        <f>'Supplier Tab'!T154</f>
        <v>0</v>
      </c>
    </row>
    <row r="147" spans="1:9" ht="30" customHeight="1">
      <c r="A147" s="99">
        <f>'Supplier Tab'!C155</f>
        <v>0</v>
      </c>
      <c r="B147" s="99">
        <f>'Supplier Tab'!M155</f>
        <v>0</v>
      </c>
      <c r="C147" s="100">
        <f>'Supplier Tab'!L155</f>
        <v>0</v>
      </c>
      <c r="D147" s="101">
        <f>'Supplier Tab'!O155</f>
        <v>0</v>
      </c>
      <c r="E147" s="100">
        <f>'Supplier Tab'!P155</f>
        <v>0</v>
      </c>
      <c r="F147" s="99">
        <f>'Supplier Tab'!Q155</f>
        <v>0</v>
      </c>
      <c r="G147" s="102">
        <f>'Supplier Tab'!R155</f>
        <v>0</v>
      </c>
      <c r="H147" s="102">
        <f>'Supplier Tab'!S155</f>
        <v>0</v>
      </c>
      <c r="I147" s="99">
        <f>'Supplier Tab'!T155</f>
        <v>0</v>
      </c>
    </row>
    <row r="148" spans="1:9" ht="30" customHeight="1">
      <c r="A148" s="99">
        <f>'Supplier Tab'!C156</f>
        <v>0</v>
      </c>
      <c r="B148" s="99">
        <f>'Supplier Tab'!M156</f>
        <v>0</v>
      </c>
      <c r="C148" s="100">
        <f>'Supplier Tab'!L156</f>
        <v>0</v>
      </c>
      <c r="D148" s="101">
        <f>'Supplier Tab'!O156</f>
        <v>0</v>
      </c>
      <c r="E148" s="100">
        <f>'Supplier Tab'!P156</f>
        <v>0</v>
      </c>
      <c r="F148" s="99">
        <f>'Supplier Tab'!Q156</f>
        <v>0</v>
      </c>
      <c r="G148" s="102">
        <f>'Supplier Tab'!R156</f>
        <v>0</v>
      </c>
      <c r="H148" s="102">
        <f>'Supplier Tab'!S156</f>
        <v>0</v>
      </c>
      <c r="I148" s="99">
        <f>'Supplier Tab'!T156</f>
        <v>0</v>
      </c>
    </row>
    <row r="149" spans="1:9" ht="30" customHeight="1">
      <c r="A149" s="99">
        <f>'Supplier Tab'!C157</f>
        <v>0</v>
      </c>
      <c r="B149" s="99">
        <f>'Supplier Tab'!M157</f>
        <v>0</v>
      </c>
      <c r="C149" s="100">
        <f>'Supplier Tab'!L157</f>
        <v>0</v>
      </c>
      <c r="D149" s="101">
        <f>'Supplier Tab'!O157</f>
        <v>0</v>
      </c>
      <c r="E149" s="100">
        <f>'Supplier Tab'!P157</f>
        <v>0</v>
      </c>
      <c r="F149" s="99">
        <f>'Supplier Tab'!Q157</f>
        <v>0</v>
      </c>
      <c r="G149" s="102">
        <f>'Supplier Tab'!R157</f>
        <v>0</v>
      </c>
      <c r="H149" s="102">
        <f>'Supplier Tab'!S157</f>
        <v>0</v>
      </c>
      <c r="I149" s="99">
        <f>'Supplier Tab'!T157</f>
        <v>0</v>
      </c>
    </row>
    <row r="150" spans="1:9" ht="30" customHeight="1">
      <c r="A150" s="99">
        <f>'Supplier Tab'!C158</f>
        <v>0</v>
      </c>
      <c r="B150" s="99">
        <f>'Supplier Tab'!M158</f>
        <v>0</v>
      </c>
      <c r="C150" s="100">
        <f>'Supplier Tab'!L158</f>
        <v>0</v>
      </c>
      <c r="D150" s="101">
        <f>'Supplier Tab'!O158</f>
        <v>0</v>
      </c>
      <c r="E150" s="100">
        <f>'Supplier Tab'!P158</f>
        <v>0</v>
      </c>
      <c r="F150" s="99">
        <f>'Supplier Tab'!Q158</f>
        <v>0</v>
      </c>
      <c r="G150" s="102">
        <f>'Supplier Tab'!R158</f>
        <v>0</v>
      </c>
      <c r="H150" s="102">
        <f>'Supplier Tab'!S158</f>
        <v>0</v>
      </c>
      <c r="I150" s="99">
        <f>'Supplier Tab'!T158</f>
        <v>0</v>
      </c>
    </row>
    <row r="151" spans="1:9" ht="30" customHeight="1">
      <c r="A151" s="99">
        <f>'Supplier Tab'!C159</f>
        <v>0</v>
      </c>
      <c r="B151" s="99">
        <f>'Supplier Tab'!M159</f>
        <v>0</v>
      </c>
      <c r="C151" s="100">
        <f>'Supplier Tab'!L159</f>
        <v>0</v>
      </c>
      <c r="D151" s="101">
        <f>'Supplier Tab'!O159</f>
        <v>0</v>
      </c>
      <c r="E151" s="100">
        <f>'Supplier Tab'!P159</f>
        <v>0</v>
      </c>
      <c r="F151" s="99">
        <f>'Supplier Tab'!Q159</f>
        <v>0</v>
      </c>
      <c r="G151" s="102">
        <f>'Supplier Tab'!R159</f>
        <v>0</v>
      </c>
      <c r="H151" s="102">
        <f>'Supplier Tab'!S159</f>
        <v>0</v>
      </c>
      <c r="I151" s="99">
        <f>'Supplier Tab'!T159</f>
        <v>0</v>
      </c>
    </row>
    <row r="152" spans="1:9" ht="30" customHeight="1">
      <c r="A152" s="99">
        <f>'Supplier Tab'!C160</f>
        <v>0</v>
      </c>
      <c r="B152" s="99">
        <f>'Supplier Tab'!M160</f>
        <v>0</v>
      </c>
      <c r="C152" s="100">
        <f>'Supplier Tab'!L160</f>
        <v>0</v>
      </c>
      <c r="D152" s="101">
        <f>'Supplier Tab'!O160</f>
        <v>0</v>
      </c>
      <c r="E152" s="100">
        <f>'Supplier Tab'!P160</f>
        <v>0</v>
      </c>
      <c r="F152" s="99">
        <f>'Supplier Tab'!Q160</f>
        <v>0</v>
      </c>
      <c r="G152" s="102">
        <f>'Supplier Tab'!R160</f>
        <v>0</v>
      </c>
      <c r="H152" s="102">
        <f>'Supplier Tab'!S160</f>
        <v>0</v>
      </c>
      <c r="I152" s="99">
        <f>'Supplier Tab'!T160</f>
        <v>0</v>
      </c>
    </row>
    <row r="153" spans="1:9" ht="30" customHeight="1">
      <c r="A153" s="99">
        <f>'Supplier Tab'!C161</f>
        <v>0</v>
      </c>
      <c r="B153" s="99">
        <f>'Supplier Tab'!M161</f>
        <v>0</v>
      </c>
      <c r="C153" s="100">
        <f>'Supplier Tab'!L161</f>
        <v>0</v>
      </c>
      <c r="D153" s="101">
        <f>'Supplier Tab'!O161</f>
        <v>0</v>
      </c>
      <c r="E153" s="100">
        <f>'Supplier Tab'!P161</f>
        <v>0</v>
      </c>
      <c r="F153" s="99">
        <f>'Supplier Tab'!Q161</f>
        <v>0</v>
      </c>
      <c r="G153" s="102">
        <f>'Supplier Tab'!R161</f>
        <v>0</v>
      </c>
      <c r="H153" s="102">
        <f>'Supplier Tab'!S161</f>
        <v>0</v>
      </c>
      <c r="I153" s="99">
        <f>'Supplier Tab'!T161</f>
        <v>0</v>
      </c>
    </row>
    <row r="154" spans="1:9" ht="30" customHeight="1">
      <c r="A154" s="99">
        <f>'Supplier Tab'!C162</f>
        <v>0</v>
      </c>
      <c r="B154" s="99">
        <f>'Supplier Tab'!M162</f>
        <v>0</v>
      </c>
      <c r="C154" s="100">
        <f>'Supplier Tab'!L162</f>
        <v>0</v>
      </c>
      <c r="D154" s="101">
        <f>'Supplier Tab'!O162</f>
        <v>0</v>
      </c>
      <c r="E154" s="100">
        <f>'Supplier Tab'!P162</f>
        <v>0</v>
      </c>
      <c r="F154" s="99">
        <f>'Supplier Tab'!Q162</f>
        <v>0</v>
      </c>
      <c r="G154" s="102">
        <f>'Supplier Tab'!R162</f>
        <v>0</v>
      </c>
      <c r="H154" s="102">
        <f>'Supplier Tab'!S162</f>
        <v>0</v>
      </c>
      <c r="I154" s="99">
        <f>'Supplier Tab'!T162</f>
        <v>0</v>
      </c>
    </row>
    <row r="155" spans="1:9" ht="30" customHeight="1">
      <c r="A155" s="99">
        <f>'Supplier Tab'!C163</f>
        <v>0</v>
      </c>
      <c r="B155" s="99">
        <f>'Supplier Tab'!M163</f>
        <v>0</v>
      </c>
      <c r="C155" s="100">
        <f>'Supplier Tab'!L163</f>
        <v>0</v>
      </c>
      <c r="D155" s="101">
        <f>'Supplier Tab'!O163</f>
        <v>0</v>
      </c>
      <c r="E155" s="100">
        <f>'Supplier Tab'!P163</f>
        <v>0</v>
      </c>
      <c r="F155" s="99">
        <f>'Supplier Tab'!Q163</f>
        <v>0</v>
      </c>
      <c r="G155" s="102">
        <f>'Supplier Tab'!R163</f>
        <v>0</v>
      </c>
      <c r="H155" s="102">
        <f>'Supplier Tab'!S163</f>
        <v>0</v>
      </c>
      <c r="I155" s="99">
        <f>'Supplier Tab'!T163</f>
        <v>0</v>
      </c>
    </row>
    <row r="156" spans="1:9" ht="30" customHeight="1">
      <c r="A156" s="99">
        <f>'Supplier Tab'!C164</f>
        <v>0</v>
      </c>
      <c r="B156" s="99">
        <f>'Supplier Tab'!M164</f>
        <v>0</v>
      </c>
      <c r="C156" s="100">
        <f>'Supplier Tab'!L164</f>
        <v>0</v>
      </c>
      <c r="D156" s="101">
        <f>'Supplier Tab'!O164</f>
        <v>0</v>
      </c>
      <c r="E156" s="100">
        <f>'Supplier Tab'!P164</f>
        <v>0</v>
      </c>
      <c r="F156" s="99">
        <f>'Supplier Tab'!Q164</f>
        <v>0</v>
      </c>
      <c r="G156" s="102">
        <f>'Supplier Tab'!R164</f>
        <v>0</v>
      </c>
      <c r="H156" s="102">
        <f>'Supplier Tab'!S164</f>
        <v>0</v>
      </c>
      <c r="I156" s="99">
        <f>'Supplier Tab'!T164</f>
        <v>0</v>
      </c>
    </row>
    <row r="157" spans="1:9" ht="30" customHeight="1">
      <c r="A157" s="99">
        <f>'Supplier Tab'!C165</f>
        <v>0</v>
      </c>
      <c r="B157" s="99">
        <f>'Supplier Tab'!M165</f>
        <v>0</v>
      </c>
      <c r="C157" s="100">
        <f>'Supplier Tab'!L165</f>
        <v>0</v>
      </c>
      <c r="D157" s="101">
        <f>'Supplier Tab'!O165</f>
        <v>0</v>
      </c>
      <c r="E157" s="100">
        <f>'Supplier Tab'!P165</f>
        <v>0</v>
      </c>
      <c r="F157" s="99">
        <f>'Supplier Tab'!Q165</f>
        <v>0</v>
      </c>
      <c r="G157" s="102">
        <f>'Supplier Tab'!R165</f>
        <v>0</v>
      </c>
      <c r="H157" s="102">
        <f>'Supplier Tab'!S165</f>
        <v>0</v>
      </c>
      <c r="I157" s="99">
        <f>'Supplier Tab'!T165</f>
        <v>0</v>
      </c>
    </row>
    <row r="158" spans="1:9" ht="30" customHeight="1">
      <c r="A158" s="99">
        <f>'Supplier Tab'!C166</f>
        <v>0</v>
      </c>
      <c r="B158" s="99">
        <f>'Supplier Tab'!M166</f>
        <v>0</v>
      </c>
      <c r="C158" s="100">
        <f>'Supplier Tab'!L166</f>
        <v>0</v>
      </c>
      <c r="D158" s="101">
        <f>'Supplier Tab'!O166</f>
        <v>0</v>
      </c>
      <c r="E158" s="100">
        <f>'Supplier Tab'!P166</f>
        <v>0</v>
      </c>
      <c r="F158" s="99">
        <f>'Supplier Tab'!Q166</f>
        <v>0</v>
      </c>
      <c r="G158" s="102">
        <f>'Supplier Tab'!R166</f>
        <v>0</v>
      </c>
      <c r="H158" s="102">
        <f>'Supplier Tab'!S166</f>
        <v>0</v>
      </c>
      <c r="I158" s="99">
        <f>'Supplier Tab'!T166</f>
        <v>0</v>
      </c>
    </row>
    <row r="159" spans="1:9" ht="30" customHeight="1">
      <c r="A159" s="99">
        <f>'Supplier Tab'!C167</f>
        <v>0</v>
      </c>
      <c r="B159" s="99">
        <f>'Supplier Tab'!M167</f>
        <v>0</v>
      </c>
      <c r="C159" s="100">
        <f>'Supplier Tab'!L167</f>
        <v>0</v>
      </c>
      <c r="D159" s="101">
        <f>'Supplier Tab'!O167</f>
        <v>0</v>
      </c>
      <c r="E159" s="100">
        <f>'Supplier Tab'!P167</f>
        <v>0</v>
      </c>
      <c r="F159" s="99">
        <f>'Supplier Tab'!Q167</f>
        <v>0</v>
      </c>
      <c r="G159" s="102">
        <f>'Supplier Tab'!R167</f>
        <v>0</v>
      </c>
      <c r="H159" s="102">
        <f>'Supplier Tab'!S167</f>
        <v>0</v>
      </c>
      <c r="I159" s="99">
        <f>'Supplier Tab'!T167</f>
        <v>0</v>
      </c>
    </row>
    <row r="160" spans="1:9" ht="30" customHeight="1">
      <c r="A160" s="99">
        <f>'Supplier Tab'!C168</f>
        <v>0</v>
      </c>
      <c r="B160" s="99">
        <f>'Supplier Tab'!M168</f>
        <v>0</v>
      </c>
      <c r="C160" s="100">
        <f>'Supplier Tab'!L168</f>
        <v>0</v>
      </c>
      <c r="D160" s="101">
        <f>'Supplier Tab'!O168</f>
        <v>0</v>
      </c>
      <c r="E160" s="100">
        <f>'Supplier Tab'!P168</f>
        <v>0</v>
      </c>
      <c r="F160" s="99">
        <f>'Supplier Tab'!Q168</f>
        <v>0</v>
      </c>
      <c r="G160" s="102">
        <f>'Supplier Tab'!R168</f>
        <v>0</v>
      </c>
      <c r="H160" s="102">
        <f>'Supplier Tab'!S168</f>
        <v>0</v>
      </c>
      <c r="I160" s="99">
        <f>'Supplier Tab'!T168</f>
        <v>0</v>
      </c>
    </row>
    <row r="161" spans="1:9" ht="30" customHeight="1">
      <c r="A161" s="99">
        <f>'Supplier Tab'!C169</f>
        <v>0</v>
      </c>
      <c r="B161" s="99">
        <f>'Supplier Tab'!M169</f>
        <v>0</v>
      </c>
      <c r="C161" s="100">
        <f>'Supplier Tab'!L169</f>
        <v>0</v>
      </c>
      <c r="D161" s="101">
        <f>'Supplier Tab'!O169</f>
        <v>0</v>
      </c>
      <c r="E161" s="100">
        <f>'Supplier Tab'!P169</f>
        <v>0</v>
      </c>
      <c r="F161" s="99">
        <f>'Supplier Tab'!Q169</f>
        <v>0</v>
      </c>
      <c r="G161" s="102">
        <f>'Supplier Tab'!R169</f>
        <v>0</v>
      </c>
      <c r="H161" s="102">
        <f>'Supplier Tab'!S169</f>
        <v>0</v>
      </c>
      <c r="I161" s="99">
        <f>'Supplier Tab'!T169</f>
        <v>0</v>
      </c>
    </row>
    <row r="162" spans="1:9" ht="30" customHeight="1">
      <c r="A162" s="99">
        <f>'Supplier Tab'!C170</f>
        <v>0</v>
      </c>
      <c r="B162" s="99">
        <f>'Supplier Tab'!M170</f>
        <v>0</v>
      </c>
      <c r="C162" s="100">
        <f>'Supplier Tab'!L170</f>
        <v>0</v>
      </c>
      <c r="D162" s="101">
        <f>'Supplier Tab'!O170</f>
        <v>0</v>
      </c>
      <c r="E162" s="100">
        <f>'Supplier Tab'!P170</f>
        <v>0</v>
      </c>
      <c r="F162" s="99">
        <f>'Supplier Tab'!Q170</f>
        <v>0</v>
      </c>
      <c r="G162" s="102">
        <f>'Supplier Tab'!R170</f>
        <v>0</v>
      </c>
      <c r="H162" s="102">
        <f>'Supplier Tab'!S170</f>
        <v>0</v>
      </c>
      <c r="I162" s="99">
        <f>'Supplier Tab'!T170</f>
        <v>0</v>
      </c>
    </row>
    <row r="163" spans="1:9" ht="30" customHeight="1">
      <c r="A163" s="99">
        <f>'Supplier Tab'!C171</f>
        <v>0</v>
      </c>
      <c r="B163" s="99">
        <f>'Supplier Tab'!M171</f>
        <v>0</v>
      </c>
      <c r="C163" s="100">
        <f>'Supplier Tab'!L171</f>
        <v>0</v>
      </c>
      <c r="D163" s="101">
        <f>'Supplier Tab'!O171</f>
        <v>0</v>
      </c>
      <c r="E163" s="100">
        <f>'Supplier Tab'!P171</f>
        <v>0</v>
      </c>
      <c r="F163" s="99">
        <f>'Supplier Tab'!Q171</f>
        <v>0</v>
      </c>
      <c r="G163" s="102">
        <f>'Supplier Tab'!R171</f>
        <v>0</v>
      </c>
      <c r="H163" s="102">
        <f>'Supplier Tab'!S171</f>
        <v>0</v>
      </c>
      <c r="I163" s="99">
        <f>'Supplier Tab'!T171</f>
        <v>0</v>
      </c>
    </row>
    <row r="164" spans="1:9" ht="30" customHeight="1">
      <c r="A164" s="99">
        <f>'Supplier Tab'!C172</f>
        <v>0</v>
      </c>
      <c r="B164" s="99">
        <f>'Supplier Tab'!M172</f>
        <v>0</v>
      </c>
      <c r="C164" s="100">
        <f>'Supplier Tab'!L172</f>
        <v>0</v>
      </c>
      <c r="D164" s="101">
        <f>'Supplier Tab'!O172</f>
        <v>0</v>
      </c>
      <c r="E164" s="100">
        <f>'Supplier Tab'!P172</f>
        <v>0</v>
      </c>
      <c r="F164" s="99">
        <f>'Supplier Tab'!Q172</f>
        <v>0</v>
      </c>
      <c r="G164" s="102">
        <f>'Supplier Tab'!R172</f>
        <v>0</v>
      </c>
      <c r="H164" s="102">
        <f>'Supplier Tab'!S172</f>
        <v>0</v>
      </c>
      <c r="I164" s="99">
        <f>'Supplier Tab'!T172</f>
        <v>0</v>
      </c>
    </row>
    <row r="165" spans="1:9" ht="30" customHeight="1">
      <c r="A165" s="99">
        <f>'Supplier Tab'!C173</f>
        <v>0</v>
      </c>
      <c r="B165" s="99">
        <f>'Supplier Tab'!M173</f>
        <v>0</v>
      </c>
      <c r="C165" s="100">
        <f>'Supplier Tab'!L173</f>
        <v>0</v>
      </c>
      <c r="D165" s="101">
        <f>'Supplier Tab'!O173</f>
        <v>0</v>
      </c>
      <c r="E165" s="100">
        <f>'Supplier Tab'!P173</f>
        <v>0</v>
      </c>
      <c r="F165" s="99">
        <f>'Supplier Tab'!Q173</f>
        <v>0</v>
      </c>
      <c r="G165" s="102">
        <f>'Supplier Tab'!R173</f>
        <v>0</v>
      </c>
      <c r="H165" s="102">
        <f>'Supplier Tab'!S173</f>
        <v>0</v>
      </c>
      <c r="I165" s="99">
        <f>'Supplier Tab'!T173</f>
        <v>0</v>
      </c>
    </row>
    <row r="166" spans="1:9" ht="30" customHeight="1">
      <c r="A166" s="99">
        <f>'Supplier Tab'!C174</f>
        <v>0</v>
      </c>
      <c r="B166" s="99">
        <f>'Supplier Tab'!M174</f>
        <v>0</v>
      </c>
      <c r="C166" s="100">
        <f>'Supplier Tab'!L174</f>
        <v>0</v>
      </c>
      <c r="D166" s="101">
        <f>'Supplier Tab'!O174</f>
        <v>0</v>
      </c>
      <c r="E166" s="100">
        <f>'Supplier Tab'!P174</f>
        <v>0</v>
      </c>
      <c r="F166" s="99">
        <f>'Supplier Tab'!Q174</f>
        <v>0</v>
      </c>
      <c r="G166" s="102">
        <f>'Supplier Tab'!R174</f>
        <v>0</v>
      </c>
      <c r="H166" s="102">
        <f>'Supplier Tab'!S174</f>
        <v>0</v>
      </c>
      <c r="I166" s="99">
        <f>'Supplier Tab'!T174</f>
        <v>0</v>
      </c>
    </row>
    <row r="167" spans="1:9" ht="30" customHeight="1">
      <c r="A167" s="99">
        <f>'Supplier Tab'!C175</f>
        <v>0</v>
      </c>
      <c r="B167" s="99">
        <f>'Supplier Tab'!M175</f>
        <v>0</v>
      </c>
      <c r="C167" s="100">
        <f>'Supplier Tab'!L175</f>
        <v>0</v>
      </c>
      <c r="D167" s="101">
        <f>'Supplier Tab'!O175</f>
        <v>0</v>
      </c>
      <c r="E167" s="100">
        <f>'Supplier Tab'!P175</f>
        <v>0</v>
      </c>
      <c r="F167" s="99">
        <f>'Supplier Tab'!Q175</f>
        <v>0</v>
      </c>
      <c r="G167" s="102">
        <f>'Supplier Tab'!R175</f>
        <v>0</v>
      </c>
      <c r="H167" s="102">
        <f>'Supplier Tab'!S175</f>
        <v>0</v>
      </c>
      <c r="I167" s="99">
        <f>'Supplier Tab'!T175</f>
        <v>0</v>
      </c>
    </row>
    <row r="168" spans="1:9" ht="30" customHeight="1">
      <c r="A168" s="99">
        <f>'Supplier Tab'!C176</f>
        <v>0</v>
      </c>
      <c r="B168" s="99">
        <f>'Supplier Tab'!M176</f>
        <v>0</v>
      </c>
      <c r="C168" s="100">
        <f>'Supplier Tab'!L176</f>
        <v>0</v>
      </c>
      <c r="D168" s="101">
        <f>'Supplier Tab'!O176</f>
        <v>0</v>
      </c>
      <c r="E168" s="100">
        <f>'Supplier Tab'!P176</f>
        <v>0</v>
      </c>
      <c r="F168" s="99">
        <f>'Supplier Tab'!Q176</f>
        <v>0</v>
      </c>
      <c r="G168" s="102">
        <f>'Supplier Tab'!R176</f>
        <v>0</v>
      </c>
      <c r="H168" s="102">
        <f>'Supplier Tab'!S176</f>
        <v>0</v>
      </c>
      <c r="I168" s="99">
        <f>'Supplier Tab'!T176</f>
        <v>0</v>
      </c>
    </row>
    <row r="169" spans="1:9" ht="30" customHeight="1">
      <c r="A169" s="99">
        <f>'Supplier Tab'!C177</f>
        <v>0</v>
      </c>
      <c r="B169" s="99">
        <f>'Supplier Tab'!M177</f>
        <v>0</v>
      </c>
      <c r="C169" s="100">
        <f>'Supplier Tab'!L177</f>
        <v>0</v>
      </c>
      <c r="D169" s="101">
        <f>'Supplier Tab'!O177</f>
        <v>0</v>
      </c>
      <c r="E169" s="100">
        <f>'Supplier Tab'!P177</f>
        <v>0</v>
      </c>
      <c r="F169" s="99">
        <f>'Supplier Tab'!Q177</f>
        <v>0</v>
      </c>
      <c r="G169" s="102">
        <f>'Supplier Tab'!R177</f>
        <v>0</v>
      </c>
      <c r="H169" s="102">
        <f>'Supplier Tab'!S177</f>
        <v>0</v>
      </c>
      <c r="I169" s="99">
        <f>'Supplier Tab'!T177</f>
        <v>0</v>
      </c>
    </row>
    <row r="170" spans="1:9" ht="30" customHeight="1">
      <c r="A170" s="99">
        <f>'Supplier Tab'!C178</f>
        <v>0</v>
      </c>
      <c r="B170" s="99">
        <f>'Supplier Tab'!M178</f>
        <v>0</v>
      </c>
      <c r="C170" s="100">
        <f>'Supplier Tab'!L178</f>
        <v>0</v>
      </c>
      <c r="D170" s="101">
        <f>'Supplier Tab'!O178</f>
        <v>0</v>
      </c>
      <c r="E170" s="100">
        <f>'Supplier Tab'!P178</f>
        <v>0</v>
      </c>
      <c r="F170" s="99">
        <f>'Supplier Tab'!Q178</f>
        <v>0</v>
      </c>
      <c r="G170" s="102">
        <f>'Supplier Tab'!R178</f>
        <v>0</v>
      </c>
      <c r="H170" s="102">
        <f>'Supplier Tab'!S178</f>
        <v>0</v>
      </c>
      <c r="I170" s="99">
        <f>'Supplier Tab'!T178</f>
        <v>0</v>
      </c>
    </row>
    <row r="171" spans="1:9" ht="30" customHeight="1">
      <c r="A171" s="99">
        <f>'Supplier Tab'!C179</f>
        <v>0</v>
      </c>
      <c r="B171" s="99">
        <f>'Supplier Tab'!M179</f>
        <v>0</v>
      </c>
      <c r="C171" s="100">
        <f>'Supplier Tab'!L179</f>
        <v>0</v>
      </c>
      <c r="D171" s="101">
        <f>'Supplier Tab'!O179</f>
        <v>0</v>
      </c>
      <c r="E171" s="100">
        <f>'Supplier Tab'!P179</f>
        <v>0</v>
      </c>
      <c r="F171" s="99">
        <f>'Supplier Tab'!Q179</f>
        <v>0</v>
      </c>
      <c r="G171" s="102">
        <f>'Supplier Tab'!R179</f>
        <v>0</v>
      </c>
      <c r="H171" s="102">
        <f>'Supplier Tab'!S179</f>
        <v>0</v>
      </c>
      <c r="I171" s="99">
        <f>'Supplier Tab'!T179</f>
        <v>0</v>
      </c>
    </row>
    <row r="172" spans="1:9" ht="30" customHeight="1">
      <c r="A172" s="99">
        <f>'Supplier Tab'!C180</f>
        <v>0</v>
      </c>
      <c r="B172" s="99">
        <f>'Supplier Tab'!M180</f>
        <v>0</v>
      </c>
      <c r="C172" s="100">
        <f>'Supplier Tab'!L180</f>
        <v>0</v>
      </c>
      <c r="D172" s="101">
        <f>'Supplier Tab'!O180</f>
        <v>0</v>
      </c>
      <c r="E172" s="100">
        <f>'Supplier Tab'!P180</f>
        <v>0</v>
      </c>
      <c r="F172" s="99">
        <f>'Supplier Tab'!Q180</f>
        <v>0</v>
      </c>
      <c r="G172" s="102">
        <f>'Supplier Tab'!R180</f>
        <v>0</v>
      </c>
      <c r="H172" s="102">
        <f>'Supplier Tab'!S180</f>
        <v>0</v>
      </c>
      <c r="I172" s="99">
        <f>'Supplier Tab'!T180</f>
        <v>0</v>
      </c>
    </row>
    <row r="173" spans="1:9" ht="30" customHeight="1">
      <c r="A173" s="99">
        <f>'Supplier Tab'!C181</f>
        <v>0</v>
      </c>
      <c r="B173" s="99">
        <f>'Supplier Tab'!M181</f>
        <v>0</v>
      </c>
      <c r="C173" s="100">
        <f>'Supplier Tab'!L181</f>
        <v>0</v>
      </c>
      <c r="D173" s="101">
        <f>'Supplier Tab'!O181</f>
        <v>0</v>
      </c>
      <c r="E173" s="100">
        <f>'Supplier Tab'!P181</f>
        <v>0</v>
      </c>
      <c r="F173" s="99">
        <f>'Supplier Tab'!Q181</f>
        <v>0</v>
      </c>
      <c r="G173" s="102">
        <f>'Supplier Tab'!R181</f>
        <v>0</v>
      </c>
      <c r="H173" s="102">
        <f>'Supplier Tab'!S181</f>
        <v>0</v>
      </c>
      <c r="I173" s="99">
        <f>'Supplier Tab'!T181</f>
        <v>0</v>
      </c>
    </row>
    <row r="174" spans="1:9" ht="30" customHeight="1">
      <c r="A174" s="99">
        <f>'Supplier Tab'!C182</f>
        <v>0</v>
      </c>
      <c r="B174" s="99">
        <f>'Supplier Tab'!M182</f>
        <v>0</v>
      </c>
      <c r="C174" s="100">
        <f>'Supplier Tab'!L182</f>
        <v>0</v>
      </c>
      <c r="D174" s="101">
        <f>'Supplier Tab'!O182</f>
        <v>0</v>
      </c>
      <c r="E174" s="100">
        <f>'Supplier Tab'!P182</f>
        <v>0</v>
      </c>
      <c r="F174" s="99">
        <f>'Supplier Tab'!Q182</f>
        <v>0</v>
      </c>
      <c r="G174" s="102">
        <f>'Supplier Tab'!R182</f>
        <v>0</v>
      </c>
      <c r="H174" s="102">
        <f>'Supplier Tab'!S182</f>
        <v>0</v>
      </c>
      <c r="I174" s="99">
        <f>'Supplier Tab'!T182</f>
        <v>0</v>
      </c>
    </row>
    <row r="175" spans="1:9" ht="30" customHeight="1">
      <c r="A175" s="99">
        <f>'Supplier Tab'!C183</f>
        <v>0</v>
      </c>
      <c r="B175" s="99">
        <f>'Supplier Tab'!M183</f>
        <v>0</v>
      </c>
      <c r="C175" s="100">
        <f>'Supplier Tab'!L183</f>
        <v>0</v>
      </c>
      <c r="D175" s="101">
        <f>'Supplier Tab'!O183</f>
        <v>0</v>
      </c>
      <c r="E175" s="100">
        <f>'Supplier Tab'!P183</f>
        <v>0</v>
      </c>
      <c r="F175" s="99">
        <f>'Supplier Tab'!Q183</f>
        <v>0</v>
      </c>
      <c r="G175" s="102">
        <f>'Supplier Tab'!R183</f>
        <v>0</v>
      </c>
      <c r="H175" s="102">
        <f>'Supplier Tab'!S183</f>
        <v>0</v>
      </c>
      <c r="I175" s="99">
        <f>'Supplier Tab'!T183</f>
        <v>0</v>
      </c>
    </row>
    <row r="176" spans="1:9" ht="30" customHeight="1">
      <c r="A176" s="99">
        <f>'Supplier Tab'!C184</f>
        <v>0</v>
      </c>
      <c r="B176" s="99">
        <f>'Supplier Tab'!M184</f>
        <v>0</v>
      </c>
      <c r="C176" s="100">
        <f>'Supplier Tab'!L184</f>
        <v>0</v>
      </c>
      <c r="D176" s="101">
        <f>'Supplier Tab'!O184</f>
        <v>0</v>
      </c>
      <c r="E176" s="100">
        <f>'Supplier Tab'!P184</f>
        <v>0</v>
      </c>
      <c r="F176" s="99">
        <f>'Supplier Tab'!Q184</f>
        <v>0</v>
      </c>
      <c r="G176" s="102">
        <f>'Supplier Tab'!R184</f>
        <v>0</v>
      </c>
      <c r="H176" s="102">
        <f>'Supplier Tab'!S184</f>
        <v>0</v>
      </c>
      <c r="I176" s="99">
        <f>'Supplier Tab'!T184</f>
        <v>0</v>
      </c>
    </row>
    <row r="177" spans="1:9" ht="30" customHeight="1">
      <c r="A177" s="99">
        <f>'Supplier Tab'!C185</f>
        <v>0</v>
      </c>
      <c r="B177" s="99">
        <f>'Supplier Tab'!M185</f>
        <v>0</v>
      </c>
      <c r="C177" s="100">
        <f>'Supplier Tab'!L185</f>
        <v>0</v>
      </c>
      <c r="D177" s="101">
        <f>'Supplier Tab'!O185</f>
        <v>0</v>
      </c>
      <c r="E177" s="100">
        <f>'Supplier Tab'!P185</f>
        <v>0</v>
      </c>
      <c r="F177" s="99">
        <f>'Supplier Tab'!Q185</f>
        <v>0</v>
      </c>
      <c r="G177" s="102">
        <f>'Supplier Tab'!R185</f>
        <v>0</v>
      </c>
      <c r="H177" s="102">
        <f>'Supplier Tab'!S185</f>
        <v>0</v>
      </c>
      <c r="I177" s="99">
        <f>'Supplier Tab'!T185</f>
        <v>0</v>
      </c>
    </row>
    <row r="178" spans="1:9" ht="30" customHeight="1">
      <c r="A178" s="99">
        <f>'Supplier Tab'!C186</f>
        <v>0</v>
      </c>
      <c r="B178" s="99">
        <f>'Supplier Tab'!M186</f>
        <v>0</v>
      </c>
      <c r="C178" s="100">
        <f>'Supplier Tab'!L186</f>
        <v>0</v>
      </c>
      <c r="D178" s="101">
        <f>'Supplier Tab'!O186</f>
        <v>0</v>
      </c>
      <c r="E178" s="100">
        <f>'Supplier Tab'!P186</f>
        <v>0</v>
      </c>
      <c r="F178" s="99">
        <f>'Supplier Tab'!Q186</f>
        <v>0</v>
      </c>
      <c r="G178" s="102">
        <f>'Supplier Tab'!R186</f>
        <v>0</v>
      </c>
      <c r="H178" s="102">
        <f>'Supplier Tab'!S186</f>
        <v>0</v>
      </c>
      <c r="I178" s="99">
        <f>'Supplier Tab'!T186</f>
        <v>0</v>
      </c>
    </row>
    <row r="179" spans="1:9" ht="30" customHeight="1">
      <c r="A179" s="99">
        <f>'Supplier Tab'!C187</f>
        <v>0</v>
      </c>
      <c r="B179" s="99">
        <f>'Supplier Tab'!M187</f>
        <v>0</v>
      </c>
      <c r="C179" s="100">
        <f>'Supplier Tab'!L187</f>
        <v>0</v>
      </c>
      <c r="D179" s="101">
        <f>'Supplier Tab'!O187</f>
        <v>0</v>
      </c>
      <c r="E179" s="100">
        <f>'Supplier Tab'!P187</f>
        <v>0</v>
      </c>
      <c r="F179" s="99">
        <f>'Supplier Tab'!Q187</f>
        <v>0</v>
      </c>
      <c r="G179" s="102">
        <f>'Supplier Tab'!R187</f>
        <v>0</v>
      </c>
      <c r="H179" s="102">
        <f>'Supplier Tab'!S187</f>
        <v>0</v>
      </c>
      <c r="I179" s="99">
        <f>'Supplier Tab'!T187</f>
        <v>0</v>
      </c>
    </row>
    <row r="180" spans="1:9" ht="30" customHeight="1">
      <c r="A180" s="99">
        <f>'Supplier Tab'!C188</f>
        <v>0</v>
      </c>
      <c r="B180" s="99">
        <f>'Supplier Tab'!M188</f>
        <v>0</v>
      </c>
      <c r="C180" s="100">
        <f>'Supplier Tab'!L188</f>
        <v>0</v>
      </c>
      <c r="D180" s="101">
        <f>'Supplier Tab'!O188</f>
        <v>0</v>
      </c>
      <c r="E180" s="100">
        <f>'Supplier Tab'!P188</f>
        <v>0</v>
      </c>
      <c r="F180" s="99">
        <f>'Supplier Tab'!Q188</f>
        <v>0</v>
      </c>
      <c r="G180" s="102">
        <f>'Supplier Tab'!R188</f>
        <v>0</v>
      </c>
      <c r="H180" s="102">
        <f>'Supplier Tab'!S188</f>
        <v>0</v>
      </c>
      <c r="I180" s="99">
        <f>'Supplier Tab'!T188</f>
        <v>0</v>
      </c>
    </row>
    <row r="181" spans="1:9" ht="30" customHeight="1">
      <c r="A181" s="99">
        <f>'Supplier Tab'!C189</f>
        <v>0</v>
      </c>
      <c r="B181" s="99">
        <f>'Supplier Tab'!M189</f>
        <v>0</v>
      </c>
      <c r="C181" s="100">
        <f>'Supplier Tab'!L189</f>
        <v>0</v>
      </c>
      <c r="D181" s="101">
        <f>'Supplier Tab'!O189</f>
        <v>0</v>
      </c>
      <c r="E181" s="100">
        <f>'Supplier Tab'!P189</f>
        <v>0</v>
      </c>
      <c r="F181" s="99">
        <f>'Supplier Tab'!Q189</f>
        <v>0</v>
      </c>
      <c r="G181" s="102">
        <f>'Supplier Tab'!R189</f>
        <v>0</v>
      </c>
      <c r="H181" s="102">
        <f>'Supplier Tab'!S189</f>
        <v>0</v>
      </c>
      <c r="I181" s="99">
        <f>'Supplier Tab'!T189</f>
        <v>0</v>
      </c>
    </row>
    <row r="182" spans="1:9" ht="30" customHeight="1">
      <c r="A182" s="99">
        <f>'Supplier Tab'!C190</f>
        <v>0</v>
      </c>
      <c r="B182" s="99">
        <f>'Supplier Tab'!M190</f>
        <v>0</v>
      </c>
      <c r="C182" s="100">
        <f>'Supplier Tab'!L190</f>
        <v>0</v>
      </c>
      <c r="D182" s="101">
        <f>'Supplier Tab'!O190</f>
        <v>0</v>
      </c>
      <c r="E182" s="100">
        <f>'Supplier Tab'!P190</f>
        <v>0</v>
      </c>
      <c r="F182" s="99">
        <f>'Supplier Tab'!Q190</f>
        <v>0</v>
      </c>
      <c r="G182" s="102">
        <f>'Supplier Tab'!R190</f>
        <v>0</v>
      </c>
      <c r="H182" s="102">
        <f>'Supplier Tab'!S190</f>
        <v>0</v>
      </c>
      <c r="I182" s="99">
        <f>'Supplier Tab'!T190</f>
        <v>0</v>
      </c>
    </row>
    <row r="183" spans="1:9" ht="30" customHeight="1">
      <c r="A183" s="99">
        <f>'Supplier Tab'!C191</f>
        <v>0</v>
      </c>
      <c r="B183" s="99">
        <f>'Supplier Tab'!M191</f>
        <v>0</v>
      </c>
      <c r="C183" s="100">
        <f>'Supplier Tab'!L191</f>
        <v>0</v>
      </c>
      <c r="D183" s="101">
        <f>'Supplier Tab'!O191</f>
        <v>0</v>
      </c>
      <c r="E183" s="100">
        <f>'Supplier Tab'!P191</f>
        <v>0</v>
      </c>
      <c r="F183" s="99">
        <f>'Supplier Tab'!Q191</f>
        <v>0</v>
      </c>
      <c r="G183" s="102">
        <f>'Supplier Tab'!R191</f>
        <v>0</v>
      </c>
      <c r="H183" s="102">
        <f>'Supplier Tab'!S191</f>
        <v>0</v>
      </c>
      <c r="I183" s="99">
        <f>'Supplier Tab'!T191</f>
        <v>0</v>
      </c>
    </row>
    <row r="184" spans="1:9" ht="30" customHeight="1">
      <c r="A184" s="99">
        <f>'Supplier Tab'!C192</f>
        <v>0</v>
      </c>
      <c r="B184" s="99">
        <f>'Supplier Tab'!M192</f>
        <v>0</v>
      </c>
      <c r="C184" s="100">
        <f>'Supplier Tab'!L192</f>
        <v>0</v>
      </c>
      <c r="D184" s="101">
        <f>'Supplier Tab'!O192</f>
        <v>0</v>
      </c>
      <c r="E184" s="100">
        <f>'Supplier Tab'!P192</f>
        <v>0</v>
      </c>
      <c r="F184" s="99">
        <f>'Supplier Tab'!Q192</f>
        <v>0</v>
      </c>
      <c r="G184" s="102">
        <f>'Supplier Tab'!R192</f>
        <v>0</v>
      </c>
      <c r="H184" s="102">
        <f>'Supplier Tab'!S192</f>
        <v>0</v>
      </c>
      <c r="I184" s="99">
        <f>'Supplier Tab'!T192</f>
        <v>0</v>
      </c>
    </row>
    <row r="185" spans="1:9" ht="30" customHeight="1">
      <c r="A185" s="99">
        <f>'Supplier Tab'!C193</f>
        <v>0</v>
      </c>
      <c r="B185" s="99">
        <f>'Supplier Tab'!M193</f>
        <v>0</v>
      </c>
      <c r="C185" s="100">
        <f>'Supplier Tab'!L193</f>
        <v>0</v>
      </c>
      <c r="D185" s="101">
        <f>'Supplier Tab'!O193</f>
        <v>0</v>
      </c>
      <c r="E185" s="100">
        <f>'Supplier Tab'!P193</f>
        <v>0</v>
      </c>
      <c r="F185" s="99">
        <f>'Supplier Tab'!Q193</f>
        <v>0</v>
      </c>
      <c r="G185" s="102">
        <f>'Supplier Tab'!R193</f>
        <v>0</v>
      </c>
      <c r="H185" s="102">
        <f>'Supplier Tab'!S193</f>
        <v>0</v>
      </c>
      <c r="I185" s="99">
        <f>'Supplier Tab'!T193</f>
        <v>0</v>
      </c>
    </row>
    <row r="186" spans="1:9" ht="30" customHeight="1">
      <c r="A186" s="99">
        <f>'Supplier Tab'!C194</f>
        <v>0</v>
      </c>
      <c r="B186" s="99">
        <f>'Supplier Tab'!M194</f>
        <v>0</v>
      </c>
      <c r="C186" s="100">
        <f>'Supplier Tab'!L194</f>
        <v>0</v>
      </c>
      <c r="D186" s="101">
        <f>'Supplier Tab'!O194</f>
        <v>0</v>
      </c>
      <c r="E186" s="100">
        <f>'Supplier Tab'!P194</f>
        <v>0</v>
      </c>
      <c r="F186" s="99">
        <f>'Supplier Tab'!Q194</f>
        <v>0</v>
      </c>
      <c r="G186" s="102">
        <f>'Supplier Tab'!R194</f>
        <v>0</v>
      </c>
      <c r="H186" s="102">
        <f>'Supplier Tab'!S194</f>
        <v>0</v>
      </c>
      <c r="I186" s="99">
        <f>'Supplier Tab'!T194</f>
        <v>0</v>
      </c>
    </row>
    <row r="187" spans="1:9" ht="30" customHeight="1">
      <c r="A187" s="99">
        <f>'Supplier Tab'!C195</f>
        <v>0</v>
      </c>
      <c r="B187" s="99">
        <f>'Supplier Tab'!M195</f>
        <v>0</v>
      </c>
      <c r="C187" s="100">
        <f>'Supplier Tab'!L195</f>
        <v>0</v>
      </c>
      <c r="D187" s="101">
        <f>'Supplier Tab'!O195</f>
        <v>0</v>
      </c>
      <c r="E187" s="100">
        <f>'Supplier Tab'!P195</f>
        <v>0</v>
      </c>
      <c r="F187" s="99">
        <f>'Supplier Tab'!Q195</f>
        <v>0</v>
      </c>
      <c r="G187" s="102">
        <f>'Supplier Tab'!R195</f>
        <v>0</v>
      </c>
      <c r="H187" s="102">
        <f>'Supplier Tab'!S195</f>
        <v>0</v>
      </c>
      <c r="I187" s="99">
        <f>'Supplier Tab'!T195</f>
        <v>0</v>
      </c>
    </row>
    <row r="188" spans="1:9" ht="30" customHeight="1">
      <c r="A188" s="99">
        <f>'Supplier Tab'!C196</f>
        <v>0</v>
      </c>
      <c r="B188" s="99">
        <f>'Supplier Tab'!M196</f>
        <v>0</v>
      </c>
      <c r="C188" s="100">
        <f>'Supplier Tab'!L196</f>
        <v>0</v>
      </c>
      <c r="D188" s="101">
        <f>'Supplier Tab'!O196</f>
        <v>0</v>
      </c>
      <c r="E188" s="100">
        <f>'Supplier Tab'!P196</f>
        <v>0</v>
      </c>
      <c r="F188" s="99">
        <f>'Supplier Tab'!Q196</f>
        <v>0</v>
      </c>
      <c r="G188" s="102">
        <f>'Supplier Tab'!R196</f>
        <v>0</v>
      </c>
      <c r="H188" s="102">
        <f>'Supplier Tab'!S196</f>
        <v>0</v>
      </c>
      <c r="I188" s="99">
        <f>'Supplier Tab'!T196</f>
        <v>0</v>
      </c>
    </row>
    <row r="189" spans="1:9" ht="30" customHeight="1">
      <c r="A189" s="99">
        <f>'Supplier Tab'!C197</f>
        <v>0</v>
      </c>
      <c r="B189" s="99">
        <f>'Supplier Tab'!M197</f>
        <v>0</v>
      </c>
      <c r="C189" s="100">
        <f>'Supplier Tab'!L197</f>
        <v>0</v>
      </c>
      <c r="D189" s="101">
        <f>'Supplier Tab'!O197</f>
        <v>0</v>
      </c>
      <c r="E189" s="100">
        <f>'Supplier Tab'!P197</f>
        <v>0</v>
      </c>
      <c r="F189" s="99">
        <f>'Supplier Tab'!Q197</f>
        <v>0</v>
      </c>
      <c r="G189" s="102">
        <f>'Supplier Tab'!R197</f>
        <v>0</v>
      </c>
      <c r="H189" s="102">
        <f>'Supplier Tab'!S197</f>
        <v>0</v>
      </c>
      <c r="I189" s="99">
        <f>'Supplier Tab'!T197</f>
        <v>0</v>
      </c>
    </row>
    <row r="190" spans="1:9" ht="30" customHeight="1">
      <c r="A190" s="99">
        <f>'Supplier Tab'!C198</f>
        <v>0</v>
      </c>
      <c r="B190" s="99">
        <f>'Supplier Tab'!M198</f>
        <v>0</v>
      </c>
      <c r="C190" s="100">
        <f>'Supplier Tab'!L198</f>
        <v>0</v>
      </c>
      <c r="D190" s="101">
        <f>'Supplier Tab'!O198</f>
        <v>0</v>
      </c>
      <c r="E190" s="100">
        <f>'Supplier Tab'!P198</f>
        <v>0</v>
      </c>
      <c r="F190" s="99">
        <f>'Supplier Tab'!Q198</f>
        <v>0</v>
      </c>
      <c r="G190" s="102">
        <f>'Supplier Tab'!R198</f>
        <v>0</v>
      </c>
      <c r="H190" s="102">
        <f>'Supplier Tab'!S198</f>
        <v>0</v>
      </c>
      <c r="I190" s="99">
        <f>'Supplier Tab'!T198</f>
        <v>0</v>
      </c>
    </row>
    <row r="191" spans="1:9" ht="30" customHeight="1">
      <c r="A191" s="99">
        <f>'Supplier Tab'!C199</f>
        <v>0</v>
      </c>
      <c r="B191" s="99">
        <f>'Supplier Tab'!M199</f>
        <v>0</v>
      </c>
      <c r="C191" s="100">
        <f>'Supplier Tab'!L199</f>
        <v>0</v>
      </c>
      <c r="D191" s="101">
        <f>'Supplier Tab'!O199</f>
        <v>0</v>
      </c>
      <c r="E191" s="100">
        <f>'Supplier Tab'!P199</f>
        <v>0</v>
      </c>
      <c r="F191" s="99">
        <f>'Supplier Tab'!Q199</f>
        <v>0</v>
      </c>
      <c r="G191" s="102">
        <f>'Supplier Tab'!R199</f>
        <v>0</v>
      </c>
      <c r="H191" s="102">
        <f>'Supplier Tab'!S199</f>
        <v>0</v>
      </c>
      <c r="I191" s="99">
        <f>'Supplier Tab'!T199</f>
        <v>0</v>
      </c>
    </row>
    <row r="192" spans="1:9" ht="30" customHeight="1">
      <c r="A192" s="99">
        <f>'Supplier Tab'!C200</f>
        <v>0</v>
      </c>
      <c r="B192" s="99">
        <f>'Supplier Tab'!M200</f>
        <v>0</v>
      </c>
      <c r="C192" s="100">
        <f>'Supplier Tab'!L200</f>
        <v>0</v>
      </c>
      <c r="D192" s="101">
        <f>'Supplier Tab'!O200</f>
        <v>0</v>
      </c>
      <c r="E192" s="100">
        <f>'Supplier Tab'!P200</f>
        <v>0</v>
      </c>
      <c r="F192" s="99">
        <f>'Supplier Tab'!Q200</f>
        <v>0</v>
      </c>
      <c r="G192" s="102">
        <f>'Supplier Tab'!R200</f>
        <v>0</v>
      </c>
      <c r="H192" s="102">
        <f>'Supplier Tab'!S200</f>
        <v>0</v>
      </c>
      <c r="I192" s="99">
        <f>'Supplier Tab'!T200</f>
        <v>0</v>
      </c>
    </row>
    <row r="193" spans="1:9" ht="30" customHeight="1">
      <c r="A193" s="99">
        <f>'Supplier Tab'!C201</f>
        <v>0</v>
      </c>
      <c r="B193" s="99">
        <f>'Supplier Tab'!M201</f>
        <v>0</v>
      </c>
      <c r="C193" s="100">
        <f>'Supplier Tab'!L201</f>
        <v>0</v>
      </c>
      <c r="D193" s="101">
        <f>'Supplier Tab'!O201</f>
        <v>0</v>
      </c>
      <c r="E193" s="100">
        <f>'Supplier Tab'!P201</f>
        <v>0</v>
      </c>
      <c r="F193" s="99">
        <f>'Supplier Tab'!Q201</f>
        <v>0</v>
      </c>
      <c r="G193" s="102">
        <f>'Supplier Tab'!R201</f>
        <v>0</v>
      </c>
      <c r="H193" s="102">
        <f>'Supplier Tab'!S201</f>
        <v>0</v>
      </c>
      <c r="I193" s="99">
        <f>'Supplier Tab'!T201</f>
        <v>0</v>
      </c>
    </row>
    <row r="194" spans="1:9" ht="30" customHeight="1">
      <c r="A194" s="99">
        <f>'Supplier Tab'!C202</f>
        <v>0</v>
      </c>
      <c r="B194" s="99">
        <f>'Supplier Tab'!M202</f>
        <v>0</v>
      </c>
      <c r="C194" s="100">
        <f>'Supplier Tab'!L202</f>
        <v>0</v>
      </c>
      <c r="D194" s="101">
        <f>'Supplier Tab'!O202</f>
        <v>0</v>
      </c>
      <c r="E194" s="100">
        <f>'Supplier Tab'!P202</f>
        <v>0</v>
      </c>
      <c r="F194" s="99">
        <f>'Supplier Tab'!Q202</f>
        <v>0</v>
      </c>
      <c r="G194" s="102">
        <f>'Supplier Tab'!R202</f>
        <v>0</v>
      </c>
      <c r="H194" s="102">
        <f>'Supplier Tab'!S202</f>
        <v>0</v>
      </c>
      <c r="I194" s="99">
        <f>'Supplier Tab'!T202</f>
        <v>0</v>
      </c>
    </row>
    <row r="195" spans="1:9" ht="30" customHeight="1">
      <c r="A195" s="99">
        <f>'Supplier Tab'!C203</f>
        <v>0</v>
      </c>
      <c r="B195" s="99">
        <f>'Supplier Tab'!M203</f>
        <v>0</v>
      </c>
      <c r="C195" s="100">
        <f>'Supplier Tab'!L203</f>
        <v>0</v>
      </c>
      <c r="D195" s="101">
        <f>'Supplier Tab'!O203</f>
        <v>0</v>
      </c>
      <c r="E195" s="100">
        <f>'Supplier Tab'!P203</f>
        <v>0</v>
      </c>
      <c r="F195" s="99">
        <f>'Supplier Tab'!Q203</f>
        <v>0</v>
      </c>
      <c r="G195" s="102">
        <f>'Supplier Tab'!R203</f>
        <v>0</v>
      </c>
      <c r="H195" s="102">
        <f>'Supplier Tab'!S203</f>
        <v>0</v>
      </c>
      <c r="I195" s="99">
        <f>'Supplier Tab'!T203</f>
        <v>0</v>
      </c>
    </row>
    <row r="196" spans="1:9" ht="30" customHeight="1">
      <c r="A196" s="99">
        <f>'Supplier Tab'!C204</f>
        <v>0</v>
      </c>
      <c r="B196" s="99">
        <f>'Supplier Tab'!M204</f>
        <v>0</v>
      </c>
      <c r="C196" s="100">
        <f>'Supplier Tab'!L204</f>
        <v>0</v>
      </c>
      <c r="D196" s="101">
        <f>'Supplier Tab'!O204</f>
        <v>0</v>
      </c>
      <c r="E196" s="100">
        <f>'Supplier Tab'!P204</f>
        <v>0</v>
      </c>
      <c r="F196" s="99">
        <f>'Supplier Tab'!Q204</f>
        <v>0</v>
      </c>
      <c r="G196" s="102">
        <f>'Supplier Tab'!R204</f>
        <v>0</v>
      </c>
      <c r="H196" s="102">
        <f>'Supplier Tab'!S204</f>
        <v>0</v>
      </c>
      <c r="I196" s="99">
        <f>'Supplier Tab'!T204</f>
        <v>0</v>
      </c>
    </row>
    <row r="197" spans="1:9" ht="30" customHeight="1">
      <c r="A197" s="99">
        <f>'Supplier Tab'!C205</f>
        <v>0</v>
      </c>
      <c r="B197" s="99">
        <f>'Supplier Tab'!M205</f>
        <v>0</v>
      </c>
      <c r="C197" s="100">
        <f>'Supplier Tab'!L205</f>
        <v>0</v>
      </c>
      <c r="D197" s="101">
        <f>'Supplier Tab'!O205</f>
        <v>0</v>
      </c>
      <c r="E197" s="100">
        <f>'Supplier Tab'!P205</f>
        <v>0</v>
      </c>
      <c r="F197" s="99">
        <f>'Supplier Tab'!Q205</f>
        <v>0</v>
      </c>
      <c r="G197" s="102">
        <f>'Supplier Tab'!R205</f>
        <v>0</v>
      </c>
      <c r="H197" s="102">
        <f>'Supplier Tab'!S205</f>
        <v>0</v>
      </c>
      <c r="I197" s="99">
        <f>'Supplier Tab'!T205</f>
        <v>0</v>
      </c>
    </row>
    <row r="198" spans="1:9" ht="30" customHeight="1">
      <c r="A198" s="99">
        <f>'Supplier Tab'!C206</f>
        <v>0</v>
      </c>
      <c r="B198" s="99">
        <f>'Supplier Tab'!M206</f>
        <v>0</v>
      </c>
      <c r="C198" s="100">
        <f>'Supplier Tab'!L206</f>
        <v>0</v>
      </c>
      <c r="D198" s="101">
        <f>'Supplier Tab'!O206</f>
        <v>0</v>
      </c>
      <c r="E198" s="100">
        <f>'Supplier Tab'!P206</f>
        <v>0</v>
      </c>
      <c r="F198" s="99">
        <f>'Supplier Tab'!Q206</f>
        <v>0</v>
      </c>
      <c r="G198" s="102">
        <f>'Supplier Tab'!R206</f>
        <v>0</v>
      </c>
      <c r="H198" s="102">
        <f>'Supplier Tab'!S206</f>
        <v>0</v>
      </c>
      <c r="I198" s="99">
        <f>'Supplier Tab'!T206</f>
        <v>0</v>
      </c>
    </row>
    <row r="199" spans="1:9" ht="30" customHeight="1">
      <c r="A199" s="99">
        <f>'Supplier Tab'!C207</f>
        <v>0</v>
      </c>
      <c r="B199" s="99">
        <f>'Supplier Tab'!M207</f>
        <v>0</v>
      </c>
      <c r="C199" s="100">
        <f>'Supplier Tab'!L207</f>
        <v>0</v>
      </c>
      <c r="D199" s="101">
        <f>'Supplier Tab'!O207</f>
        <v>0</v>
      </c>
      <c r="E199" s="100">
        <f>'Supplier Tab'!P207</f>
        <v>0</v>
      </c>
      <c r="F199" s="99">
        <f>'Supplier Tab'!Q207</f>
        <v>0</v>
      </c>
      <c r="G199" s="102">
        <f>'Supplier Tab'!R207</f>
        <v>0</v>
      </c>
      <c r="H199" s="102">
        <f>'Supplier Tab'!S207</f>
        <v>0</v>
      </c>
      <c r="I199" s="99">
        <f>'Supplier Tab'!T207</f>
        <v>0</v>
      </c>
    </row>
    <row r="200" spans="1:9" ht="30" customHeight="1">
      <c r="A200" s="99">
        <f>'Supplier Tab'!C208</f>
        <v>0</v>
      </c>
      <c r="B200" s="99">
        <f>'Supplier Tab'!M208</f>
        <v>0</v>
      </c>
      <c r="C200" s="100">
        <f>'Supplier Tab'!L208</f>
        <v>0</v>
      </c>
      <c r="D200" s="101">
        <f>'Supplier Tab'!O208</f>
        <v>0</v>
      </c>
      <c r="E200" s="100">
        <f>'Supplier Tab'!P208</f>
        <v>0</v>
      </c>
      <c r="F200" s="99">
        <f>'Supplier Tab'!Q208</f>
        <v>0</v>
      </c>
      <c r="G200" s="102">
        <f>'Supplier Tab'!R208</f>
        <v>0</v>
      </c>
      <c r="H200" s="102">
        <f>'Supplier Tab'!S208</f>
        <v>0</v>
      </c>
      <c r="I200" s="99">
        <f>'Supplier Tab'!T208</f>
        <v>0</v>
      </c>
    </row>
    <row r="201" spans="1:9" ht="30" customHeight="1">
      <c r="A201" s="99">
        <f>'Supplier Tab'!C209</f>
        <v>0</v>
      </c>
      <c r="B201" s="99">
        <f>'Supplier Tab'!M209</f>
        <v>0</v>
      </c>
      <c r="C201" s="100">
        <f>'Supplier Tab'!L209</f>
        <v>0</v>
      </c>
      <c r="D201" s="101">
        <f>'Supplier Tab'!O209</f>
        <v>0</v>
      </c>
      <c r="E201" s="100">
        <f>'Supplier Tab'!P209</f>
        <v>0</v>
      </c>
      <c r="F201" s="99">
        <f>'Supplier Tab'!Q209</f>
        <v>0</v>
      </c>
      <c r="G201" s="102">
        <f>'Supplier Tab'!R209</f>
        <v>0</v>
      </c>
      <c r="H201" s="102">
        <f>'Supplier Tab'!S209</f>
        <v>0</v>
      </c>
      <c r="I201" s="99">
        <f>'Supplier Tab'!T209</f>
        <v>0</v>
      </c>
    </row>
    <row r="202" ht="30" customHeight="1"/>
    <row r="203" ht="30" customHeight="1"/>
    <row r="204" ht="30" customHeight="1"/>
    <row r="205" ht="30" customHeight="1"/>
    <row r="206" ht="30" customHeight="1"/>
    <row r="207" ht="30" customHeight="1"/>
    <row r="208" ht="30" customHeight="1"/>
    <row r="209" ht="30" customHeight="1"/>
    <row r="210" ht="30" customHeight="1"/>
    <row r="211" ht="30" customHeight="1"/>
    <row r="212" ht="30" customHeight="1"/>
    <row r="213" ht="30" customHeight="1"/>
    <row r="214" ht="30" customHeight="1"/>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sheetData>
  <sheetProtection algorithmName="SHA-512" hashValue="5j+CG2x68Uaju3GRlTRXm8rGh5Y84hSul9Y6R6H9SRQYxL1x+gyGPnGnmwrrhjmfyKk1mL6oO6VGaa2XDMyGRw==" saltValue="pd8cn+2F/cP7h/zrh6WFFA==" spinCount="100000" sheet="1" objects="1" scenarios="1" formatColumns="0" formatRows="0" selectLockedCells="1" autoFilter="0" selectUnlockedCells="1"/>
  <autoFilter ref="A1:I202"/>
  <dataValidations count="3">
    <dataValidation type="textLength" operator="equal" allowBlank="1" showInputMessage="1" showErrorMessage="1" sqref="B202:B64755">
      <formula1>6</formula1>
    </dataValidation>
    <dataValidation allowBlank="1" showInputMessage="1" showErrorMessage="1" promptTitle="Right ALT + ENTER to add lines" sqref="C202:E64755"/>
    <dataValidation type="textLength" operator="equal" allowBlank="1" showInputMessage="1" showErrorMessage="1" sqref="A202:A64755">
      <formula1>10</formula1>
    </dataValidation>
  </dataValidations>
  <printOptions horizontalCentered="1"/>
  <pageMargins left="0" right="0" top="0" bottom="0" header="0.3" footer="0.3"/>
  <pageSetup fitToHeight="0" fitToWidth="1" horizontalDpi="600" verticalDpi="600" orientation="landscape" scale="56"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15A6B-560B-408E-8440-B50348B51191}">
  <sheetPr>
    <pageSetUpPr fitToPage="1"/>
  </sheetPr>
  <dimension ref="A1:AC92"/>
  <sheetViews>
    <sheetView zoomScale="80" zoomScaleNormal="80" workbookViewId="0" topLeftCell="A1">
      <pane ySplit="1" topLeftCell="A2" activePane="bottomLeft" state="frozen"/>
      <selection pane="topLeft" activeCell="E4" sqref="E4"/>
      <selection pane="bottomLeft" activeCell="E3" sqref="E3"/>
    </sheetView>
  </sheetViews>
  <sheetFormatPr defaultColWidth="8.8515625" defaultRowHeight="12.75"/>
  <cols>
    <col min="1" max="1" width="8.8515625" style="156" customWidth="1"/>
    <col min="2" max="2" width="65.00390625" style="156" customWidth="1"/>
    <col min="3" max="3" width="11.7109375" style="156" customWidth="1"/>
    <col min="4" max="4" width="8.57421875" style="156" customWidth="1"/>
    <col min="5" max="7" width="9.140625" style="156" customWidth="1"/>
    <col min="8" max="8" width="10.140625" style="156" customWidth="1"/>
    <col min="9" max="9" width="9.140625" style="156" customWidth="1"/>
    <col min="10" max="10" width="10.140625" style="156" customWidth="1"/>
    <col min="11" max="11" width="9.140625" style="156" customWidth="1"/>
    <col min="12" max="12" width="10.57421875" style="156" customWidth="1"/>
    <col min="13" max="13" width="9.140625" style="156" customWidth="1"/>
    <col min="14" max="14" width="10.140625" style="156" customWidth="1"/>
    <col min="15" max="17" width="9.140625" style="156" customWidth="1"/>
    <col min="18" max="18" width="10.7109375" style="156" customWidth="1"/>
    <col min="19" max="19" width="8.8515625" style="156" customWidth="1"/>
    <col min="20" max="20" width="10.140625" style="156" bestFit="1" customWidth="1"/>
    <col min="21" max="21" width="8.8515625" style="156" customWidth="1"/>
    <col min="22" max="22" width="10.140625" style="156" bestFit="1" customWidth="1"/>
    <col min="23" max="16384" width="8.8515625" style="156" customWidth="1"/>
  </cols>
  <sheetData>
    <row r="1" spans="1:29" ht="84.75" customHeight="1">
      <c r="A1" s="307"/>
      <c r="B1" s="307"/>
      <c r="C1" s="307"/>
      <c r="D1" s="307"/>
      <c r="E1" s="364" t="s">
        <v>450</v>
      </c>
      <c r="F1" s="360"/>
      <c r="G1" s="358" t="s">
        <v>449</v>
      </c>
      <c r="H1" s="358"/>
      <c r="I1" s="359" t="s">
        <v>448</v>
      </c>
      <c r="J1" s="359"/>
      <c r="K1" s="358" t="s">
        <v>447</v>
      </c>
      <c r="L1" s="358"/>
      <c r="M1" s="359" t="s">
        <v>446</v>
      </c>
      <c r="N1" s="359"/>
      <c r="O1" s="361" t="s">
        <v>445</v>
      </c>
      <c r="P1" s="361"/>
      <c r="Q1" s="360" t="s">
        <v>444</v>
      </c>
      <c r="R1" s="360"/>
      <c r="S1" s="361" t="s">
        <v>443</v>
      </c>
      <c r="T1" s="361"/>
      <c r="U1" s="359" t="s">
        <v>442</v>
      </c>
      <c r="V1" s="359"/>
      <c r="W1" s="349" t="s">
        <v>441</v>
      </c>
      <c r="X1" s="350"/>
      <c r="Y1" s="351" t="s">
        <v>440</v>
      </c>
      <c r="Z1" s="352"/>
      <c r="AA1" s="349" t="s">
        <v>439</v>
      </c>
      <c r="AB1" s="350"/>
      <c r="AC1" s="177"/>
    </row>
    <row r="2" spans="1:29" ht="47.25">
      <c r="A2" s="307"/>
      <c r="B2" s="309" t="s">
        <v>438</v>
      </c>
      <c r="C2" s="308"/>
      <c r="D2" s="307"/>
      <c r="E2" s="365"/>
      <c r="F2" s="354"/>
      <c r="G2" s="363" t="s">
        <v>437</v>
      </c>
      <c r="H2" s="363"/>
      <c r="I2" s="356" t="s">
        <v>437</v>
      </c>
      <c r="J2" s="356"/>
      <c r="K2" s="353"/>
      <c r="L2" s="353"/>
      <c r="M2" s="354"/>
      <c r="N2" s="354"/>
      <c r="O2" s="362"/>
      <c r="P2" s="362"/>
      <c r="Q2" s="356" t="s">
        <v>437</v>
      </c>
      <c r="R2" s="356"/>
      <c r="S2" s="355"/>
      <c r="T2" s="355"/>
      <c r="U2" s="356"/>
      <c r="V2" s="356"/>
      <c r="W2" s="355"/>
      <c r="X2" s="355"/>
      <c r="Y2" s="356" t="s">
        <v>437</v>
      </c>
      <c r="Z2" s="356"/>
      <c r="AA2" s="357"/>
      <c r="AB2" s="350"/>
      <c r="AC2" s="177"/>
    </row>
    <row r="3" spans="1:29" ht="24">
      <c r="A3" s="306" t="s">
        <v>436</v>
      </c>
      <c r="B3" s="306" t="s">
        <v>435</v>
      </c>
      <c r="C3" s="306" t="s">
        <v>434</v>
      </c>
      <c r="D3" s="306" t="s">
        <v>434</v>
      </c>
      <c r="E3" s="298" t="s">
        <v>433</v>
      </c>
      <c r="F3" s="297" t="s">
        <v>432</v>
      </c>
      <c r="G3" s="305" t="s">
        <v>433</v>
      </c>
      <c r="H3" s="295" t="s">
        <v>432</v>
      </c>
      <c r="I3" s="303" t="s">
        <v>433</v>
      </c>
      <c r="J3" s="301" t="s">
        <v>432</v>
      </c>
      <c r="K3" s="300" t="s">
        <v>433</v>
      </c>
      <c r="L3" s="299" t="s">
        <v>432</v>
      </c>
      <c r="M3" s="302" t="s">
        <v>433</v>
      </c>
      <c r="N3" s="301" t="s">
        <v>432</v>
      </c>
      <c r="O3" s="300" t="s">
        <v>433</v>
      </c>
      <c r="P3" s="299" t="s">
        <v>432</v>
      </c>
      <c r="Q3" s="302" t="s">
        <v>433</v>
      </c>
      <c r="R3" s="301" t="s">
        <v>432</v>
      </c>
      <c r="S3" s="300" t="s">
        <v>433</v>
      </c>
      <c r="T3" s="299" t="s">
        <v>432</v>
      </c>
      <c r="U3" s="298" t="s">
        <v>433</v>
      </c>
      <c r="V3" s="297" t="s">
        <v>432</v>
      </c>
      <c r="W3" s="300" t="s">
        <v>433</v>
      </c>
      <c r="X3" s="299" t="s">
        <v>432</v>
      </c>
      <c r="Y3" s="298" t="s">
        <v>433</v>
      </c>
      <c r="Z3" s="297" t="s">
        <v>432</v>
      </c>
      <c r="AA3" s="296" t="s">
        <v>433</v>
      </c>
      <c r="AB3" s="295" t="s">
        <v>432</v>
      </c>
      <c r="AC3" s="216"/>
    </row>
    <row r="4" spans="1:29" ht="15.95" customHeight="1">
      <c r="A4" s="304">
        <v>1</v>
      </c>
      <c r="B4" s="228" t="s">
        <v>431</v>
      </c>
      <c r="C4" s="223">
        <v>1126</v>
      </c>
      <c r="D4" s="163" t="s">
        <v>364</v>
      </c>
      <c r="E4" s="162"/>
      <c r="F4" s="297"/>
      <c r="G4" s="294"/>
      <c r="H4" s="293"/>
      <c r="I4" s="303"/>
      <c r="J4" s="301"/>
      <c r="K4" s="300"/>
      <c r="L4" s="299"/>
      <c r="M4" s="302"/>
      <c r="N4" s="301"/>
      <c r="O4" s="300"/>
      <c r="P4" s="299"/>
      <c r="Q4" s="302"/>
      <c r="R4" s="301"/>
      <c r="S4" s="300"/>
      <c r="T4" s="299"/>
      <c r="U4" s="298"/>
      <c r="V4" s="297"/>
      <c r="W4" s="300"/>
      <c r="X4" s="299"/>
      <c r="Y4" s="298"/>
      <c r="Z4" s="297"/>
      <c r="AA4" s="296"/>
      <c r="AB4" s="295"/>
      <c r="AC4" s="216"/>
    </row>
    <row r="5" spans="1:29" ht="15.95" customHeight="1">
      <c r="A5" s="166">
        <v>2</v>
      </c>
      <c r="B5" s="228" t="s">
        <v>430</v>
      </c>
      <c r="C5" s="223">
        <v>1157</v>
      </c>
      <c r="D5" s="163" t="s">
        <v>336</v>
      </c>
      <c r="E5" s="162"/>
      <c r="F5" s="176"/>
      <c r="G5" s="294">
        <v>10</v>
      </c>
      <c r="H5" s="293">
        <v>39.99</v>
      </c>
      <c r="I5" s="292">
        <v>1</v>
      </c>
      <c r="J5" s="229">
        <v>30</v>
      </c>
      <c r="K5" s="202"/>
      <c r="L5" s="180"/>
      <c r="M5" s="201"/>
      <c r="N5" s="172">
        <v>233.75</v>
      </c>
      <c r="O5" s="181"/>
      <c r="P5" s="203"/>
      <c r="Q5" s="201"/>
      <c r="R5" s="200"/>
      <c r="S5" s="181"/>
      <c r="T5" s="180"/>
      <c r="U5" s="182"/>
      <c r="V5" s="176"/>
      <c r="W5" s="181"/>
      <c r="X5" s="180"/>
      <c r="Y5" s="179"/>
      <c r="Z5" s="179"/>
      <c r="AA5" s="196"/>
      <c r="AB5" s="196"/>
      <c r="AC5" s="216"/>
    </row>
    <row r="6" spans="1:29" ht="15.95" customHeight="1">
      <c r="A6" s="166">
        <v>3</v>
      </c>
      <c r="B6" s="228" t="s">
        <v>429</v>
      </c>
      <c r="C6" s="223">
        <v>1158</v>
      </c>
      <c r="D6" s="163" t="s">
        <v>364</v>
      </c>
      <c r="E6" s="162"/>
      <c r="F6" s="176"/>
      <c r="G6" s="294">
        <v>330</v>
      </c>
      <c r="H6" s="293">
        <v>4.49</v>
      </c>
      <c r="I6" s="230">
        <v>250</v>
      </c>
      <c r="J6" s="229">
        <v>3.327</v>
      </c>
      <c r="K6" s="202"/>
      <c r="L6" s="180"/>
      <c r="M6" s="201"/>
      <c r="N6" s="200"/>
      <c r="O6" s="181"/>
      <c r="P6" s="203"/>
      <c r="Q6" s="201"/>
      <c r="R6" s="200"/>
      <c r="S6" s="181"/>
      <c r="T6" s="180"/>
      <c r="U6" s="182"/>
      <c r="V6" s="176"/>
      <c r="W6" s="181"/>
      <c r="X6" s="180"/>
      <c r="Y6" s="179"/>
      <c r="Z6" s="179"/>
      <c r="AA6" s="196"/>
      <c r="AB6" s="196"/>
      <c r="AC6" s="216"/>
    </row>
    <row r="7" spans="1:29" ht="15.95" customHeight="1">
      <c r="A7" s="166">
        <v>4</v>
      </c>
      <c r="B7" s="228" t="s">
        <v>428</v>
      </c>
      <c r="C7" s="223">
        <v>1166</v>
      </c>
      <c r="D7" s="163" t="s">
        <v>361</v>
      </c>
      <c r="E7" s="162"/>
      <c r="F7" s="176"/>
      <c r="G7" s="294"/>
      <c r="H7" s="293"/>
      <c r="I7" s="292">
        <v>1</v>
      </c>
      <c r="J7" s="229">
        <v>0.5</v>
      </c>
      <c r="K7" s="202"/>
      <c r="L7" s="180"/>
      <c r="M7" s="201"/>
      <c r="N7" s="232">
        <v>0.858</v>
      </c>
      <c r="O7" s="181"/>
      <c r="P7" s="203"/>
      <c r="Q7" s="201"/>
      <c r="R7" s="200"/>
      <c r="S7" s="181"/>
      <c r="T7" s="180"/>
      <c r="U7" s="182"/>
      <c r="V7" s="176"/>
      <c r="W7" s="181"/>
      <c r="X7" s="180"/>
      <c r="Y7" s="179"/>
      <c r="Z7" s="179"/>
      <c r="AA7" s="196"/>
      <c r="AB7" s="196"/>
      <c r="AC7" s="216"/>
    </row>
    <row r="8" spans="1:29" ht="15.95" customHeight="1">
      <c r="A8" s="166">
        <v>5</v>
      </c>
      <c r="B8" s="228" t="s">
        <v>428</v>
      </c>
      <c r="C8" s="223">
        <v>1166</v>
      </c>
      <c r="D8" s="163" t="s">
        <v>364</v>
      </c>
      <c r="E8" s="162"/>
      <c r="F8" s="176"/>
      <c r="G8" s="294"/>
      <c r="H8" s="293"/>
      <c r="I8" s="292">
        <v>1</v>
      </c>
      <c r="J8" s="229">
        <v>4.985</v>
      </c>
      <c r="K8" s="202"/>
      <c r="L8" s="180"/>
      <c r="M8" s="201"/>
      <c r="N8" s="176"/>
      <c r="O8" s="181"/>
      <c r="P8" s="180"/>
      <c r="Q8" s="201"/>
      <c r="R8" s="200"/>
      <c r="S8" s="181"/>
      <c r="T8" s="180"/>
      <c r="U8" s="182"/>
      <c r="V8" s="176"/>
      <c r="W8" s="181"/>
      <c r="X8" s="180"/>
      <c r="Y8" s="179"/>
      <c r="Z8" s="179"/>
      <c r="AA8" s="196"/>
      <c r="AB8" s="196"/>
      <c r="AC8" s="216"/>
    </row>
    <row r="9" spans="1:29" ht="15.95" customHeight="1">
      <c r="A9" s="280">
        <v>6</v>
      </c>
      <c r="B9" s="228" t="s">
        <v>427</v>
      </c>
      <c r="C9" s="223">
        <v>1071</v>
      </c>
      <c r="D9" s="169" t="s">
        <v>336</v>
      </c>
      <c r="E9" s="279">
        <v>20</v>
      </c>
      <c r="F9" s="176">
        <v>29.6</v>
      </c>
      <c r="G9" s="278">
        <v>10</v>
      </c>
      <c r="H9" s="277">
        <v>34.99</v>
      </c>
      <c r="I9" s="276">
        <v>1</v>
      </c>
      <c r="J9" s="275">
        <v>30</v>
      </c>
      <c r="K9" s="202"/>
      <c r="L9" s="180"/>
      <c r="M9" s="201"/>
      <c r="N9" s="200"/>
      <c r="O9" s="181"/>
      <c r="P9" s="180"/>
      <c r="Q9" s="201"/>
      <c r="R9" s="200"/>
      <c r="S9" s="181"/>
      <c r="T9" s="180"/>
      <c r="U9" s="182"/>
      <c r="V9" s="176"/>
      <c r="W9" s="181"/>
      <c r="X9" s="180"/>
      <c r="Y9" s="179"/>
      <c r="Z9" s="197"/>
      <c r="AA9" s="196"/>
      <c r="AB9" s="196"/>
      <c r="AC9" s="216"/>
    </row>
    <row r="10" spans="1:29" ht="15.95" customHeight="1">
      <c r="A10" s="166">
        <v>7</v>
      </c>
      <c r="B10" s="228" t="s">
        <v>426</v>
      </c>
      <c r="C10" s="223">
        <v>1071</v>
      </c>
      <c r="D10" s="163" t="s">
        <v>336</v>
      </c>
      <c r="E10" s="195"/>
      <c r="F10" s="245"/>
      <c r="G10" s="268"/>
      <c r="H10" s="291"/>
      <c r="I10" s="193"/>
      <c r="J10" s="245"/>
      <c r="K10" s="192"/>
      <c r="L10" s="245"/>
      <c r="M10" s="192"/>
      <c r="N10" s="245"/>
      <c r="O10" s="192"/>
      <c r="P10" s="245"/>
      <c r="Q10" s="192"/>
      <c r="R10" s="245"/>
      <c r="S10" s="189"/>
      <c r="T10" s="188"/>
      <c r="U10" s="192"/>
      <c r="V10" s="245"/>
      <c r="W10" s="192"/>
      <c r="X10" s="245"/>
      <c r="Y10" s="187"/>
      <c r="Z10" s="282"/>
      <c r="AA10" s="187"/>
      <c r="AB10" s="187"/>
      <c r="AC10" s="216"/>
    </row>
    <row r="11" spans="1:29" ht="15.95" customHeight="1">
      <c r="A11" s="166">
        <v>8</v>
      </c>
      <c r="B11" s="228" t="s">
        <v>425</v>
      </c>
      <c r="C11" s="223">
        <v>1136</v>
      </c>
      <c r="D11" s="163" t="s">
        <v>336</v>
      </c>
      <c r="E11" s="162"/>
      <c r="F11" s="210"/>
      <c r="G11" s="258">
        <v>10</v>
      </c>
      <c r="H11" s="175">
        <v>34.99</v>
      </c>
      <c r="I11" s="230">
        <v>1</v>
      </c>
      <c r="J11" s="229">
        <v>35</v>
      </c>
      <c r="K11" s="209"/>
      <c r="L11" s="211"/>
      <c r="M11" s="227"/>
      <c r="N11" s="207"/>
      <c r="O11" s="183"/>
      <c r="P11" s="204"/>
      <c r="Q11" s="208"/>
      <c r="R11" s="207"/>
      <c r="S11" s="183"/>
      <c r="T11" s="180"/>
      <c r="U11" s="206"/>
      <c r="V11" s="205"/>
      <c r="W11" s="183"/>
      <c r="X11" s="204"/>
      <c r="Y11" s="179"/>
      <c r="Z11" s="179"/>
      <c r="AA11" s="196"/>
      <c r="AB11" s="196"/>
      <c r="AC11" s="216"/>
    </row>
    <row r="12" spans="1:29" ht="15.95" customHeight="1">
      <c r="A12" s="166">
        <v>9</v>
      </c>
      <c r="B12" s="228" t="s">
        <v>424</v>
      </c>
      <c r="C12" s="223">
        <v>1148</v>
      </c>
      <c r="D12" s="169" t="s">
        <v>346</v>
      </c>
      <c r="E12" s="173"/>
      <c r="F12" s="210"/>
      <c r="G12" s="185"/>
      <c r="H12" s="211"/>
      <c r="I12" s="184"/>
      <c r="J12" s="210"/>
      <c r="K12" s="288"/>
      <c r="L12" s="160">
        <v>523.16</v>
      </c>
      <c r="M12" s="227"/>
      <c r="N12" s="207"/>
      <c r="O12" s="183"/>
      <c r="P12" s="204"/>
      <c r="Q12" s="208"/>
      <c r="R12" s="207"/>
      <c r="S12" s="183"/>
      <c r="T12" s="180"/>
      <c r="U12" s="206"/>
      <c r="V12" s="205"/>
      <c r="W12" s="183"/>
      <c r="X12" s="204"/>
      <c r="Y12" s="179"/>
      <c r="Z12" s="179"/>
      <c r="AA12" s="196"/>
      <c r="AB12" s="196"/>
      <c r="AC12" s="216"/>
    </row>
    <row r="13" spans="1:29" ht="15.95" customHeight="1">
      <c r="A13" s="166">
        <v>10</v>
      </c>
      <c r="B13" s="228" t="s">
        <v>423</v>
      </c>
      <c r="C13" s="223">
        <v>1148</v>
      </c>
      <c r="D13" s="163" t="s">
        <v>346</v>
      </c>
      <c r="E13" s="162"/>
      <c r="F13" s="210"/>
      <c r="G13" s="286"/>
      <c r="H13" s="290"/>
      <c r="I13" s="184"/>
      <c r="J13" s="210"/>
      <c r="K13" s="289"/>
      <c r="L13" s="219">
        <v>526.4</v>
      </c>
      <c r="M13" s="227"/>
      <c r="N13" s="207"/>
      <c r="O13" s="183"/>
      <c r="P13" s="204"/>
      <c r="Q13" s="208"/>
      <c r="R13" s="207"/>
      <c r="S13" s="183"/>
      <c r="T13" s="180"/>
      <c r="U13" s="206"/>
      <c r="V13" s="205"/>
      <c r="W13" s="183"/>
      <c r="X13" s="204"/>
      <c r="Y13" s="179"/>
      <c r="Z13" s="179"/>
      <c r="AA13" s="196"/>
      <c r="AB13" s="196"/>
      <c r="AC13" s="216"/>
    </row>
    <row r="14" spans="1:29" ht="15.95" customHeight="1">
      <c r="A14" s="166">
        <v>11</v>
      </c>
      <c r="B14" s="228" t="s">
        <v>422</v>
      </c>
      <c r="C14" s="223">
        <v>1148</v>
      </c>
      <c r="D14" s="163" t="s">
        <v>346</v>
      </c>
      <c r="E14" s="162"/>
      <c r="F14" s="176"/>
      <c r="G14" s="286"/>
      <c r="H14" s="285"/>
      <c r="I14" s="184"/>
      <c r="J14" s="176"/>
      <c r="K14" s="288"/>
      <c r="L14" s="160">
        <v>596.04</v>
      </c>
      <c r="M14" s="272"/>
      <c r="N14" s="176"/>
      <c r="O14" s="181"/>
      <c r="P14" s="180"/>
      <c r="Q14" s="201"/>
      <c r="R14" s="200"/>
      <c r="S14" s="181"/>
      <c r="T14" s="180"/>
      <c r="U14" s="199"/>
      <c r="V14" s="198"/>
      <c r="W14" s="181"/>
      <c r="X14" s="180"/>
      <c r="Y14" s="179"/>
      <c r="Z14" s="197"/>
      <c r="AA14" s="196"/>
      <c r="AB14" s="196"/>
      <c r="AC14" s="216"/>
    </row>
    <row r="15" spans="1:29" ht="15.95" customHeight="1">
      <c r="A15" s="166">
        <v>12</v>
      </c>
      <c r="B15" s="228" t="s">
        <v>421</v>
      </c>
      <c r="C15" s="223">
        <v>1124</v>
      </c>
      <c r="D15" s="163" t="s">
        <v>336</v>
      </c>
      <c r="E15" s="162"/>
      <c r="F15" s="176"/>
      <c r="G15" s="286"/>
      <c r="H15" s="285"/>
      <c r="I15" s="230">
        <v>1</v>
      </c>
      <c r="J15" s="255">
        <v>225</v>
      </c>
      <c r="K15" s="202"/>
      <c r="L15" s="180"/>
      <c r="M15" s="208"/>
      <c r="N15" s="176"/>
      <c r="O15" s="181"/>
      <c r="P15" s="180"/>
      <c r="Q15" s="201"/>
      <c r="R15" s="200"/>
      <c r="S15" s="181"/>
      <c r="T15" s="180"/>
      <c r="U15" s="199"/>
      <c r="V15" s="198"/>
      <c r="W15" s="220" t="s">
        <v>420</v>
      </c>
      <c r="X15" s="160">
        <v>257.27</v>
      </c>
      <c r="Y15" s="179"/>
      <c r="Z15" s="179"/>
      <c r="AA15" s="196"/>
      <c r="AB15" s="196"/>
      <c r="AC15" s="216"/>
    </row>
    <row r="16" spans="1:29" ht="15.95" customHeight="1">
      <c r="A16" s="166">
        <v>13</v>
      </c>
      <c r="B16" s="228" t="s">
        <v>419</v>
      </c>
      <c r="C16" s="223">
        <v>1124</v>
      </c>
      <c r="D16" s="163" t="s">
        <v>342</v>
      </c>
      <c r="E16" s="287"/>
      <c r="F16" s="210"/>
      <c r="G16" s="286"/>
      <c r="H16" s="285"/>
      <c r="I16" s="230"/>
      <c r="J16" s="255"/>
      <c r="K16" s="209"/>
      <c r="L16" s="204"/>
      <c r="M16" s="208"/>
      <c r="N16" s="210"/>
      <c r="O16" s="183"/>
      <c r="P16" s="204"/>
      <c r="Q16" s="208"/>
      <c r="R16" s="207"/>
      <c r="S16" s="251"/>
      <c r="T16" s="180"/>
      <c r="U16" s="227"/>
      <c r="V16" s="210"/>
      <c r="W16" s="220" t="s">
        <v>418</v>
      </c>
      <c r="X16" s="160">
        <v>1295.1</v>
      </c>
      <c r="Y16" s="179"/>
      <c r="Z16" s="197"/>
      <c r="AA16" s="196"/>
      <c r="AB16" s="196"/>
      <c r="AC16" s="216"/>
    </row>
    <row r="17" spans="1:29" ht="15.95" customHeight="1">
      <c r="A17" s="166">
        <v>14</v>
      </c>
      <c r="B17" s="228" t="s">
        <v>417</v>
      </c>
      <c r="C17" s="223">
        <v>1125</v>
      </c>
      <c r="D17" s="163" t="s">
        <v>364</v>
      </c>
      <c r="E17" s="213">
        <v>150</v>
      </c>
      <c r="F17" s="172">
        <v>3.68</v>
      </c>
      <c r="G17" s="258">
        <v>150</v>
      </c>
      <c r="H17" s="175">
        <v>4.99</v>
      </c>
      <c r="I17" s="230">
        <v>2999</v>
      </c>
      <c r="J17" s="229">
        <v>3</v>
      </c>
      <c r="K17" s="202"/>
      <c r="L17" s="180"/>
      <c r="M17" s="201"/>
      <c r="N17" s="176"/>
      <c r="O17" s="181"/>
      <c r="P17" s="180"/>
      <c r="Q17" s="201"/>
      <c r="R17" s="200"/>
      <c r="S17" s="181"/>
      <c r="T17" s="180"/>
      <c r="U17" s="182"/>
      <c r="V17" s="176"/>
      <c r="W17" s="181"/>
      <c r="X17" s="180"/>
      <c r="Y17" s="179"/>
      <c r="Z17" s="197"/>
      <c r="AA17" s="196"/>
      <c r="AB17" s="196"/>
      <c r="AC17" s="216"/>
    </row>
    <row r="18" spans="1:29" ht="15.95" customHeight="1">
      <c r="A18" s="166">
        <v>15</v>
      </c>
      <c r="B18" s="228" t="s">
        <v>416</v>
      </c>
      <c r="C18" s="223">
        <v>1125</v>
      </c>
      <c r="D18" s="163" t="s">
        <v>342</v>
      </c>
      <c r="E18" s="213">
        <v>2</v>
      </c>
      <c r="F18" s="212">
        <v>220.55</v>
      </c>
      <c r="G18" s="258">
        <v>2</v>
      </c>
      <c r="H18" s="265">
        <v>299</v>
      </c>
      <c r="I18" s="230">
        <v>1</v>
      </c>
      <c r="J18" s="255">
        <v>250</v>
      </c>
      <c r="K18" s="202"/>
      <c r="L18" s="180"/>
      <c r="M18" s="201"/>
      <c r="N18" s="212">
        <v>1513.83</v>
      </c>
      <c r="O18" s="181"/>
      <c r="P18" s="180"/>
      <c r="Q18" s="201"/>
      <c r="R18" s="200"/>
      <c r="S18" s="181"/>
      <c r="T18" s="180"/>
      <c r="U18" s="182"/>
      <c r="V18" s="176"/>
      <c r="W18" s="181"/>
      <c r="X18" s="180"/>
      <c r="Y18" s="179"/>
      <c r="Z18" s="197"/>
      <c r="AA18" s="196"/>
      <c r="AB18" s="196"/>
      <c r="AC18" s="216"/>
    </row>
    <row r="19" spans="1:29" ht="15.95" customHeight="1">
      <c r="A19" s="166">
        <v>16</v>
      </c>
      <c r="B19" s="228" t="s">
        <v>415</v>
      </c>
      <c r="C19" s="223">
        <v>1125</v>
      </c>
      <c r="D19" s="163" t="s">
        <v>336</v>
      </c>
      <c r="E19" s="248"/>
      <c r="F19" s="284"/>
      <c r="G19" s="194"/>
      <c r="H19" s="215"/>
      <c r="I19" s="268"/>
      <c r="J19" s="283"/>
      <c r="K19" s="189"/>
      <c r="L19" s="188"/>
      <c r="M19" s="189"/>
      <c r="N19" s="188"/>
      <c r="O19" s="189"/>
      <c r="P19" s="188"/>
      <c r="Q19" s="189"/>
      <c r="R19" s="188"/>
      <c r="S19" s="189"/>
      <c r="T19" s="188"/>
      <c r="U19" s="189"/>
      <c r="V19" s="188"/>
      <c r="W19" s="189"/>
      <c r="X19" s="188"/>
      <c r="Y19" s="187"/>
      <c r="Z19" s="282"/>
      <c r="AA19" s="187"/>
      <c r="AB19" s="187"/>
      <c r="AC19" s="216"/>
    </row>
    <row r="20" spans="1:29" ht="15.95" customHeight="1">
      <c r="A20" s="166">
        <v>17</v>
      </c>
      <c r="B20" s="228" t="s">
        <v>414</v>
      </c>
      <c r="C20" s="223">
        <v>1125</v>
      </c>
      <c r="D20" s="163" t="s">
        <v>336</v>
      </c>
      <c r="E20" s="213">
        <v>6</v>
      </c>
      <c r="F20" s="212">
        <v>72</v>
      </c>
      <c r="G20" s="258">
        <v>2</v>
      </c>
      <c r="H20" s="265">
        <v>89.99</v>
      </c>
      <c r="I20" s="230">
        <v>1</v>
      </c>
      <c r="J20" s="255">
        <v>90</v>
      </c>
      <c r="K20" s="202"/>
      <c r="L20" s="180"/>
      <c r="M20" s="201"/>
      <c r="N20" s="176"/>
      <c r="O20" s="181"/>
      <c r="P20" s="180"/>
      <c r="Q20" s="201"/>
      <c r="R20" s="200"/>
      <c r="S20" s="181"/>
      <c r="T20" s="180"/>
      <c r="U20" s="199"/>
      <c r="V20" s="198"/>
      <c r="W20" s="181"/>
      <c r="X20" s="180"/>
      <c r="Y20" s="179"/>
      <c r="Z20" s="197"/>
      <c r="AA20" s="196"/>
      <c r="AB20" s="196"/>
      <c r="AC20" s="216"/>
    </row>
    <row r="21" spans="1:29" ht="15.95" customHeight="1">
      <c r="A21" s="166">
        <v>18</v>
      </c>
      <c r="B21" s="228" t="s">
        <v>413</v>
      </c>
      <c r="C21" s="223">
        <v>1125</v>
      </c>
      <c r="D21" s="163" t="s">
        <v>336</v>
      </c>
      <c r="E21" s="213">
        <v>20</v>
      </c>
      <c r="F21" s="212">
        <v>38.4</v>
      </c>
      <c r="G21" s="258">
        <v>10</v>
      </c>
      <c r="H21" s="265">
        <v>49</v>
      </c>
      <c r="I21" s="230">
        <v>1</v>
      </c>
      <c r="J21" s="255">
        <v>100</v>
      </c>
      <c r="K21" s="202"/>
      <c r="L21" s="180"/>
      <c r="M21" s="272"/>
      <c r="N21" s="176"/>
      <c r="O21" s="181"/>
      <c r="P21" s="180"/>
      <c r="Q21" s="201"/>
      <c r="R21" s="200"/>
      <c r="S21" s="181"/>
      <c r="T21" s="180"/>
      <c r="U21" s="199"/>
      <c r="V21" s="198"/>
      <c r="W21" s="181"/>
      <c r="X21" s="180"/>
      <c r="Y21" s="179"/>
      <c r="Z21" s="197"/>
      <c r="AA21" s="196"/>
      <c r="AB21" s="196"/>
      <c r="AC21" s="216"/>
    </row>
    <row r="22" spans="1:29" ht="15.95" customHeight="1">
      <c r="A22" s="166">
        <v>19</v>
      </c>
      <c r="B22" s="165" t="s">
        <v>412</v>
      </c>
      <c r="C22" s="164">
        <v>1159</v>
      </c>
      <c r="D22" s="169" t="s">
        <v>336</v>
      </c>
      <c r="E22" s="173"/>
      <c r="F22" s="176"/>
      <c r="G22" s="258">
        <v>2</v>
      </c>
      <c r="H22" s="265">
        <v>129</v>
      </c>
      <c r="I22" s="184"/>
      <c r="J22" s="176"/>
      <c r="K22" s="202"/>
      <c r="L22" s="180"/>
      <c r="M22" s="201"/>
      <c r="N22" s="176"/>
      <c r="O22" s="181"/>
      <c r="P22" s="180"/>
      <c r="Q22" s="201"/>
      <c r="R22" s="200"/>
      <c r="S22" s="181"/>
      <c r="T22" s="180"/>
      <c r="U22" s="199"/>
      <c r="V22" s="198"/>
      <c r="W22" s="181"/>
      <c r="X22" s="180"/>
      <c r="Y22" s="179"/>
      <c r="Z22" s="179"/>
      <c r="AA22" s="196"/>
      <c r="AB22" s="196"/>
      <c r="AC22" s="216"/>
    </row>
    <row r="23" spans="1:29" ht="15.95" customHeight="1">
      <c r="A23" s="166">
        <v>20</v>
      </c>
      <c r="B23" s="165" t="s">
        <v>411</v>
      </c>
      <c r="C23" s="164">
        <v>1159</v>
      </c>
      <c r="D23" s="169" t="s">
        <v>336</v>
      </c>
      <c r="E23" s="213">
        <v>2</v>
      </c>
      <c r="F23" s="212">
        <v>316.4</v>
      </c>
      <c r="G23" s="258">
        <v>1</v>
      </c>
      <c r="H23" s="265">
        <v>399</v>
      </c>
      <c r="I23" s="230"/>
      <c r="J23" s="255"/>
      <c r="K23" s="202"/>
      <c r="L23" s="180"/>
      <c r="M23" s="272"/>
      <c r="N23" s="176"/>
      <c r="O23" s="181"/>
      <c r="P23" s="180"/>
      <c r="Q23" s="201"/>
      <c r="R23" s="200"/>
      <c r="S23" s="181"/>
      <c r="T23" s="180"/>
      <c r="U23" s="199"/>
      <c r="V23" s="198"/>
      <c r="W23" s="181"/>
      <c r="X23" s="180"/>
      <c r="Y23" s="179"/>
      <c r="Z23" s="179"/>
      <c r="AA23" s="196"/>
      <c r="AB23" s="196"/>
      <c r="AC23" s="216"/>
    </row>
    <row r="24" spans="1:29" ht="15.95" customHeight="1">
      <c r="A24" s="166">
        <v>21</v>
      </c>
      <c r="B24" s="165" t="s">
        <v>410</v>
      </c>
      <c r="C24" s="164">
        <v>1159</v>
      </c>
      <c r="D24" s="169" t="s">
        <v>336</v>
      </c>
      <c r="E24" s="173"/>
      <c r="F24" s="176"/>
      <c r="G24" s="258">
        <v>3</v>
      </c>
      <c r="H24" s="265">
        <v>259</v>
      </c>
      <c r="I24" s="230"/>
      <c r="J24" s="255"/>
      <c r="K24" s="202"/>
      <c r="L24" s="180"/>
      <c r="M24" s="272"/>
      <c r="N24" s="176"/>
      <c r="O24" s="181"/>
      <c r="P24" s="180"/>
      <c r="Q24" s="201"/>
      <c r="R24" s="200"/>
      <c r="S24" s="181"/>
      <c r="T24" s="180"/>
      <c r="U24" s="199"/>
      <c r="V24" s="281"/>
      <c r="W24" s="181"/>
      <c r="X24" s="180"/>
      <c r="Y24" s="179"/>
      <c r="Z24" s="179"/>
      <c r="AA24" s="196"/>
      <c r="AB24" s="196"/>
      <c r="AC24" s="216"/>
    </row>
    <row r="25" spans="1:29" ht="15.95" customHeight="1">
      <c r="A25" s="166">
        <v>22</v>
      </c>
      <c r="B25" s="165" t="s">
        <v>409</v>
      </c>
      <c r="C25" s="164">
        <v>1159</v>
      </c>
      <c r="D25" s="169" t="s">
        <v>336</v>
      </c>
      <c r="E25" s="173"/>
      <c r="F25" s="176"/>
      <c r="G25" s="258">
        <v>1</v>
      </c>
      <c r="H25" s="265">
        <v>529</v>
      </c>
      <c r="I25" s="230"/>
      <c r="J25" s="255"/>
      <c r="K25" s="202"/>
      <c r="L25" s="180"/>
      <c r="M25" s="201"/>
      <c r="N25" s="176"/>
      <c r="O25" s="181"/>
      <c r="P25" s="180"/>
      <c r="Q25" s="201"/>
      <c r="R25" s="200"/>
      <c r="S25" s="181"/>
      <c r="T25" s="180"/>
      <c r="U25" s="199"/>
      <c r="V25" s="198"/>
      <c r="W25" s="181"/>
      <c r="X25" s="180"/>
      <c r="Y25" s="179"/>
      <c r="Z25" s="179"/>
      <c r="AA25" s="196"/>
      <c r="AB25" s="196"/>
      <c r="AC25" s="216"/>
    </row>
    <row r="26" spans="1:29" ht="15.75" customHeight="1">
      <c r="A26" s="166">
        <v>23</v>
      </c>
      <c r="B26" s="169" t="s">
        <v>408</v>
      </c>
      <c r="C26" s="164">
        <v>1159</v>
      </c>
      <c r="D26" s="169" t="s">
        <v>336</v>
      </c>
      <c r="E26" s="173"/>
      <c r="F26" s="176"/>
      <c r="G26" s="258">
        <v>3</v>
      </c>
      <c r="H26" s="265">
        <v>299</v>
      </c>
      <c r="I26" s="230"/>
      <c r="J26" s="255"/>
      <c r="K26" s="202"/>
      <c r="L26" s="180"/>
      <c r="M26" s="272"/>
      <c r="N26" s="176"/>
      <c r="O26" s="181"/>
      <c r="P26" s="180"/>
      <c r="Q26" s="201"/>
      <c r="R26" s="200"/>
      <c r="S26" s="181"/>
      <c r="T26" s="180"/>
      <c r="U26" s="182"/>
      <c r="V26" s="176"/>
      <c r="W26" s="181"/>
      <c r="X26" s="180"/>
      <c r="Y26" s="179"/>
      <c r="Z26" s="197"/>
      <c r="AA26" s="196"/>
      <c r="AB26" s="196"/>
      <c r="AC26" s="216"/>
    </row>
    <row r="27" spans="1:29" ht="31.5">
      <c r="A27" s="166" t="s">
        <v>407</v>
      </c>
      <c r="B27" s="169" t="s">
        <v>406</v>
      </c>
      <c r="C27" s="164">
        <v>1159</v>
      </c>
      <c r="D27" s="169" t="s">
        <v>336</v>
      </c>
      <c r="E27" s="173"/>
      <c r="F27" s="176"/>
      <c r="G27" s="258">
        <v>1</v>
      </c>
      <c r="H27" s="265">
        <v>607</v>
      </c>
      <c r="I27" s="230"/>
      <c r="J27" s="255"/>
      <c r="K27" s="202"/>
      <c r="L27" s="180"/>
      <c r="M27" s="272"/>
      <c r="N27" s="176">
        <v>206.35</v>
      </c>
      <c r="O27" s="181"/>
      <c r="P27" s="180"/>
      <c r="Q27" s="201"/>
      <c r="R27" s="200"/>
      <c r="S27" s="181"/>
      <c r="T27" s="180"/>
      <c r="U27" s="199"/>
      <c r="V27" s="198"/>
      <c r="W27" s="181"/>
      <c r="X27" s="180"/>
      <c r="Y27" s="179"/>
      <c r="Z27" s="197"/>
      <c r="AA27" s="196"/>
      <c r="AB27" s="196"/>
      <c r="AC27" s="216"/>
    </row>
    <row r="28" spans="1:29" ht="15.95" customHeight="1">
      <c r="A28" s="280">
        <v>24</v>
      </c>
      <c r="B28" s="273" t="s">
        <v>405</v>
      </c>
      <c r="C28" s="164">
        <v>1160</v>
      </c>
      <c r="D28" s="169" t="s">
        <v>336</v>
      </c>
      <c r="E28" s="279">
        <v>20</v>
      </c>
      <c r="F28" s="210">
        <v>29.7</v>
      </c>
      <c r="G28" s="278">
        <v>10</v>
      </c>
      <c r="H28" s="277">
        <v>32.99</v>
      </c>
      <c r="I28" s="276">
        <v>1</v>
      </c>
      <c r="J28" s="275">
        <v>30</v>
      </c>
      <c r="K28" s="209"/>
      <c r="L28" s="204"/>
      <c r="M28" s="225"/>
      <c r="N28" s="210">
        <v>203.74</v>
      </c>
      <c r="O28" s="183"/>
      <c r="P28" s="204"/>
      <c r="Q28" s="208"/>
      <c r="R28" s="207"/>
      <c r="S28" s="183"/>
      <c r="T28" s="180"/>
      <c r="U28" s="227"/>
      <c r="V28" s="210"/>
      <c r="W28" s="183"/>
      <c r="X28" s="204"/>
      <c r="Y28" s="179"/>
      <c r="Z28" s="197"/>
      <c r="AA28" s="196"/>
      <c r="AB28" s="196"/>
      <c r="AC28" s="216"/>
    </row>
    <row r="29" spans="1:29" ht="15.95" customHeight="1">
      <c r="A29" s="274">
        <v>25</v>
      </c>
      <c r="B29" s="273" t="s">
        <v>404</v>
      </c>
      <c r="C29" s="164">
        <v>1070</v>
      </c>
      <c r="D29" s="169" t="s">
        <v>336</v>
      </c>
      <c r="E29" s="173"/>
      <c r="F29" s="176"/>
      <c r="G29" s="258">
        <v>6</v>
      </c>
      <c r="H29" s="265">
        <v>119</v>
      </c>
      <c r="I29" s="230"/>
      <c r="J29" s="255"/>
      <c r="K29" s="202"/>
      <c r="L29" s="180"/>
      <c r="M29" s="201"/>
      <c r="N29" s="176"/>
      <c r="O29" s="181"/>
      <c r="P29" s="180"/>
      <c r="Q29" s="201"/>
      <c r="R29" s="200"/>
      <c r="S29" s="181"/>
      <c r="T29" s="180"/>
      <c r="U29" s="182"/>
      <c r="V29" s="176"/>
      <c r="W29" s="181"/>
      <c r="X29" s="180"/>
      <c r="Y29" s="179"/>
      <c r="Z29" s="179"/>
      <c r="AA29" s="196"/>
      <c r="AB29" s="196"/>
      <c r="AC29" s="216"/>
    </row>
    <row r="30" spans="1:29" ht="15.95" customHeight="1">
      <c r="A30" s="274">
        <v>26</v>
      </c>
      <c r="B30" s="273" t="s">
        <v>403</v>
      </c>
      <c r="C30" s="164">
        <v>1070</v>
      </c>
      <c r="D30" s="169" t="s">
        <v>342</v>
      </c>
      <c r="E30" s="173"/>
      <c r="F30" s="176"/>
      <c r="G30" s="258">
        <v>1</v>
      </c>
      <c r="H30" s="265">
        <v>309</v>
      </c>
      <c r="I30" s="230">
        <v>1</v>
      </c>
      <c r="J30" s="255">
        <v>330</v>
      </c>
      <c r="K30" s="202"/>
      <c r="L30" s="180"/>
      <c r="M30" s="272"/>
      <c r="N30" s="176">
        <v>1674.16</v>
      </c>
      <c r="O30" s="181"/>
      <c r="P30" s="180"/>
      <c r="Q30" s="201"/>
      <c r="R30" s="200"/>
      <c r="S30" s="181"/>
      <c r="T30" s="180"/>
      <c r="U30" s="182"/>
      <c r="V30" s="176"/>
      <c r="W30" s="181"/>
      <c r="X30" s="180"/>
      <c r="Y30" s="179"/>
      <c r="Z30" s="197"/>
      <c r="AA30" s="196"/>
      <c r="AB30" s="196"/>
      <c r="AC30" s="216"/>
    </row>
    <row r="31" spans="1:29" ht="15.95" customHeight="1">
      <c r="A31" s="166">
        <v>27</v>
      </c>
      <c r="B31" s="270" t="s">
        <v>402</v>
      </c>
      <c r="C31" s="164">
        <v>1070</v>
      </c>
      <c r="D31" s="163" t="s">
        <v>364</v>
      </c>
      <c r="E31" s="162"/>
      <c r="F31" s="176"/>
      <c r="G31" s="258">
        <v>250</v>
      </c>
      <c r="H31" s="175">
        <v>4.09</v>
      </c>
      <c r="I31" s="230">
        <v>274</v>
      </c>
      <c r="J31" s="229">
        <v>6.4</v>
      </c>
      <c r="K31" s="202"/>
      <c r="L31" s="180"/>
      <c r="M31" s="201"/>
      <c r="N31" s="176"/>
      <c r="O31" s="181"/>
      <c r="P31" s="180"/>
      <c r="Q31" s="201"/>
      <c r="R31" s="200"/>
      <c r="S31" s="181"/>
      <c r="T31" s="180"/>
      <c r="U31" s="182"/>
      <c r="V31" s="176"/>
      <c r="W31" s="181"/>
      <c r="X31" s="180"/>
      <c r="Y31" s="179"/>
      <c r="Z31" s="179"/>
      <c r="AA31" s="196"/>
      <c r="AB31" s="196"/>
      <c r="AC31" s="216"/>
    </row>
    <row r="32" spans="1:29" ht="15.95" customHeight="1">
      <c r="A32" s="166">
        <v>28</v>
      </c>
      <c r="B32" s="270" t="s">
        <v>401</v>
      </c>
      <c r="C32" s="164">
        <v>1070</v>
      </c>
      <c r="D32" s="163" t="s">
        <v>342</v>
      </c>
      <c r="E32" s="162"/>
      <c r="F32" s="176"/>
      <c r="G32" s="258">
        <v>1</v>
      </c>
      <c r="H32" s="175">
        <v>519</v>
      </c>
      <c r="I32" s="230">
        <v>1</v>
      </c>
      <c r="J32" s="229">
        <v>800</v>
      </c>
      <c r="K32" s="202"/>
      <c r="L32" s="180"/>
      <c r="M32" s="201"/>
      <c r="N32" s="176">
        <v>2240.83</v>
      </c>
      <c r="O32" s="181"/>
      <c r="P32" s="180"/>
      <c r="Q32" s="201"/>
      <c r="R32" s="200"/>
      <c r="S32" s="181"/>
      <c r="T32" s="180"/>
      <c r="U32" s="182"/>
      <c r="V32" s="176"/>
      <c r="W32" s="181"/>
      <c r="X32" s="180"/>
      <c r="Y32" s="179"/>
      <c r="Z32" s="197"/>
      <c r="AA32" s="196"/>
      <c r="AB32" s="196"/>
      <c r="AC32" s="216"/>
    </row>
    <row r="33" spans="1:29" ht="15.95" customHeight="1">
      <c r="A33" s="166">
        <v>29</v>
      </c>
      <c r="B33" s="270" t="s">
        <v>400</v>
      </c>
      <c r="C33" s="164">
        <v>1070</v>
      </c>
      <c r="D33" s="163" t="s">
        <v>364</v>
      </c>
      <c r="E33" s="162"/>
      <c r="F33" s="176"/>
      <c r="G33" s="258">
        <v>250</v>
      </c>
      <c r="H33" s="175">
        <v>8.09</v>
      </c>
      <c r="I33" s="230">
        <v>550</v>
      </c>
      <c r="J33" s="229">
        <v>9.5</v>
      </c>
      <c r="K33" s="202"/>
      <c r="L33" s="180"/>
      <c r="M33" s="201"/>
      <c r="N33" s="200"/>
      <c r="O33" s="181"/>
      <c r="P33" s="180"/>
      <c r="Q33" s="201"/>
      <c r="R33" s="200"/>
      <c r="S33" s="181"/>
      <c r="T33" s="180"/>
      <c r="U33" s="182"/>
      <c r="V33" s="176"/>
      <c r="W33" s="181"/>
      <c r="X33" s="180"/>
      <c r="Y33" s="179"/>
      <c r="Z33" s="271"/>
      <c r="AA33" s="196"/>
      <c r="AB33" s="196"/>
      <c r="AC33" s="216"/>
    </row>
    <row r="34" spans="1:29" ht="15.95" customHeight="1">
      <c r="A34" s="166">
        <v>30</v>
      </c>
      <c r="B34" s="270" t="s">
        <v>399</v>
      </c>
      <c r="C34" s="164">
        <v>1070</v>
      </c>
      <c r="D34" s="163" t="s">
        <v>336</v>
      </c>
      <c r="E34" s="162"/>
      <c r="F34" s="210"/>
      <c r="G34" s="258">
        <v>1</v>
      </c>
      <c r="H34" s="265">
        <v>2499</v>
      </c>
      <c r="I34" s="230">
        <v>1</v>
      </c>
      <c r="J34" s="255">
        <v>2445</v>
      </c>
      <c r="K34" s="209"/>
      <c r="L34" s="204"/>
      <c r="M34" s="225"/>
      <c r="N34" s="269">
        <v>11300</v>
      </c>
      <c r="O34" s="183"/>
      <c r="P34" s="211"/>
      <c r="Q34" s="208"/>
      <c r="R34" s="207"/>
      <c r="S34" s="183"/>
      <c r="T34" s="180"/>
      <c r="U34" s="227"/>
      <c r="V34" s="210"/>
      <c r="W34" s="183"/>
      <c r="X34" s="204"/>
      <c r="Y34" s="179"/>
      <c r="Z34" s="179"/>
      <c r="AA34" s="196"/>
      <c r="AB34" s="196"/>
      <c r="AC34" s="216"/>
    </row>
    <row r="35" spans="1:29" ht="15.95" customHeight="1">
      <c r="A35" s="166">
        <v>31</v>
      </c>
      <c r="B35" s="228" t="s">
        <v>398</v>
      </c>
      <c r="C35" s="223">
        <v>1073</v>
      </c>
      <c r="D35" s="163" t="s">
        <v>336</v>
      </c>
      <c r="E35" s="195"/>
      <c r="F35" s="245"/>
      <c r="G35" s="194"/>
      <c r="H35" s="245"/>
      <c r="I35" s="193"/>
      <c r="J35" s="245"/>
      <c r="K35" s="192"/>
      <c r="L35" s="245"/>
      <c r="M35" s="246"/>
      <c r="N35" s="242"/>
      <c r="O35" s="268"/>
      <c r="P35" s="267"/>
      <c r="Q35" s="192"/>
      <c r="R35" s="245"/>
      <c r="S35" s="192"/>
      <c r="T35" s="188"/>
      <c r="U35" s="192"/>
      <c r="V35" s="245"/>
      <c r="W35" s="192"/>
      <c r="X35" s="245"/>
      <c r="Y35" s="187"/>
      <c r="Z35" s="187"/>
      <c r="AA35" s="187"/>
      <c r="AB35" s="187"/>
      <c r="AC35" s="216"/>
    </row>
    <row r="36" spans="1:29" ht="31.5">
      <c r="A36" s="166">
        <v>32</v>
      </c>
      <c r="B36" s="228" t="s">
        <v>397</v>
      </c>
      <c r="C36" s="223"/>
      <c r="D36" s="163" t="s">
        <v>336</v>
      </c>
      <c r="E36" s="162"/>
      <c r="F36" s="210"/>
      <c r="G36" s="258">
        <v>2</v>
      </c>
      <c r="H36" s="265">
        <v>299</v>
      </c>
      <c r="I36" s="184"/>
      <c r="J36" s="210"/>
      <c r="K36" s="209"/>
      <c r="L36" s="204"/>
      <c r="M36" s="241"/>
      <c r="N36" s="266">
        <v>149.66</v>
      </c>
      <c r="O36" s="183"/>
      <c r="P36" s="204"/>
      <c r="Q36" s="208"/>
      <c r="R36" s="207"/>
      <c r="S36" s="183"/>
      <c r="T36" s="180"/>
      <c r="U36" s="227"/>
      <c r="V36" s="210"/>
      <c r="W36" s="183"/>
      <c r="X36" s="204"/>
      <c r="Y36" s="197"/>
      <c r="Z36" s="197"/>
      <c r="AA36" s="196"/>
      <c r="AB36" s="196"/>
      <c r="AC36" s="216"/>
    </row>
    <row r="37" spans="1:29" ht="15.95" customHeight="1">
      <c r="A37" s="166">
        <v>33</v>
      </c>
      <c r="B37" s="228" t="s">
        <v>396</v>
      </c>
      <c r="C37" s="223">
        <v>1175</v>
      </c>
      <c r="D37" s="163" t="s">
        <v>336</v>
      </c>
      <c r="E37" s="162"/>
      <c r="F37" s="210"/>
      <c r="G37" s="258">
        <v>2</v>
      </c>
      <c r="H37" s="265">
        <v>399</v>
      </c>
      <c r="I37" s="230">
        <v>1</v>
      </c>
      <c r="J37" s="255">
        <v>330</v>
      </c>
      <c r="K37" s="183"/>
      <c r="L37" s="204"/>
      <c r="M37" s="264"/>
      <c r="N37" s="210"/>
      <c r="O37" s="258"/>
      <c r="P37" s="204"/>
      <c r="Q37" s="241"/>
      <c r="R37" s="210"/>
      <c r="S37" s="226"/>
      <c r="T37" s="180"/>
      <c r="U37" s="206"/>
      <c r="V37" s="205"/>
      <c r="W37" s="226"/>
      <c r="X37" s="263"/>
      <c r="Y37" s="179"/>
      <c r="Z37" s="179"/>
      <c r="AA37" s="196"/>
      <c r="AB37" s="196"/>
      <c r="AC37" s="216"/>
    </row>
    <row r="38" spans="1:29" ht="15.95" customHeight="1">
      <c r="A38" s="166">
        <v>34</v>
      </c>
      <c r="B38" s="228" t="s">
        <v>395</v>
      </c>
      <c r="C38" s="223">
        <v>1074</v>
      </c>
      <c r="D38" s="163" t="s">
        <v>336</v>
      </c>
      <c r="E38" s="195"/>
      <c r="F38" s="245"/>
      <c r="G38" s="194"/>
      <c r="H38" s="245"/>
      <c r="I38" s="262"/>
      <c r="J38" s="245"/>
      <c r="K38" s="192"/>
      <c r="L38" s="245"/>
      <c r="M38" s="192"/>
      <c r="N38" s="245"/>
      <c r="O38" s="246"/>
      <c r="P38" s="245"/>
      <c r="Q38" s="246"/>
      <c r="R38" s="245"/>
      <c r="S38" s="246"/>
      <c r="T38" s="188"/>
      <c r="U38" s="244"/>
      <c r="V38" s="261"/>
      <c r="W38" s="246"/>
      <c r="X38" s="242"/>
      <c r="Y38" s="187"/>
      <c r="Z38" s="187"/>
      <c r="AA38" s="187"/>
      <c r="AB38" s="187"/>
      <c r="AC38" s="216"/>
    </row>
    <row r="39" spans="1:29" ht="15.95" customHeight="1">
      <c r="A39" s="166">
        <v>35</v>
      </c>
      <c r="B39" s="228" t="s">
        <v>394</v>
      </c>
      <c r="C39" s="223">
        <v>1074</v>
      </c>
      <c r="D39" s="163" t="s">
        <v>388</v>
      </c>
      <c r="E39" s="162"/>
      <c r="F39" s="210"/>
      <c r="G39" s="185"/>
      <c r="H39" s="211"/>
      <c r="I39" s="184"/>
      <c r="J39" s="210"/>
      <c r="K39" s="209"/>
      <c r="L39" s="211"/>
      <c r="M39" s="227"/>
      <c r="N39" s="210"/>
      <c r="O39" s="258" t="s">
        <v>391</v>
      </c>
      <c r="P39" s="175">
        <v>244</v>
      </c>
      <c r="Q39" s="241"/>
      <c r="R39" s="210"/>
      <c r="S39" s="259"/>
      <c r="T39" s="203"/>
      <c r="U39" s="227"/>
      <c r="V39" s="210"/>
      <c r="W39" s="209"/>
      <c r="X39" s="211"/>
      <c r="Y39" s="179"/>
      <c r="Z39" s="179"/>
      <c r="AA39" s="196"/>
      <c r="AB39" s="196"/>
      <c r="AC39" s="260"/>
    </row>
    <row r="40" spans="1:29" ht="15.95" customHeight="1">
      <c r="A40" s="166">
        <v>36</v>
      </c>
      <c r="B40" s="228" t="s">
        <v>393</v>
      </c>
      <c r="C40" s="223">
        <v>1074</v>
      </c>
      <c r="D40" s="163" t="s">
        <v>336</v>
      </c>
      <c r="E40" s="195"/>
      <c r="F40" s="245"/>
      <c r="G40" s="194"/>
      <c r="H40" s="245"/>
      <c r="I40" s="193"/>
      <c r="J40" s="245"/>
      <c r="K40" s="192"/>
      <c r="L40" s="245"/>
      <c r="M40" s="192"/>
      <c r="N40" s="245"/>
      <c r="O40" s="246"/>
      <c r="P40" s="245"/>
      <c r="Q40" s="246"/>
      <c r="R40" s="245"/>
      <c r="S40" s="246"/>
      <c r="T40" s="188"/>
      <c r="U40" s="192"/>
      <c r="V40" s="245"/>
      <c r="W40" s="192"/>
      <c r="X40" s="245"/>
      <c r="Y40" s="187"/>
      <c r="Z40" s="187"/>
      <c r="AA40" s="187"/>
      <c r="AB40" s="187"/>
      <c r="AC40" s="216"/>
    </row>
    <row r="41" spans="1:29" ht="15.95" customHeight="1">
      <c r="A41" s="166">
        <v>37</v>
      </c>
      <c r="B41" s="228" t="s">
        <v>392</v>
      </c>
      <c r="C41" s="223">
        <v>1074</v>
      </c>
      <c r="D41" s="163" t="s">
        <v>336</v>
      </c>
      <c r="E41" s="162"/>
      <c r="F41" s="210"/>
      <c r="G41" s="185"/>
      <c r="H41" s="211"/>
      <c r="I41" s="184"/>
      <c r="J41" s="210"/>
      <c r="K41" s="209"/>
      <c r="L41" s="211"/>
      <c r="M41" s="227"/>
      <c r="N41" s="210"/>
      <c r="O41" s="258" t="s">
        <v>391</v>
      </c>
      <c r="P41" s="204">
        <v>260</v>
      </c>
      <c r="Q41" s="241"/>
      <c r="R41" s="210"/>
      <c r="S41" s="259"/>
      <c r="T41" s="203"/>
      <c r="U41" s="227"/>
      <c r="V41" s="210"/>
      <c r="W41" s="209"/>
      <c r="X41" s="211"/>
      <c r="Y41" s="179"/>
      <c r="Z41" s="179"/>
      <c r="AA41" s="196"/>
      <c r="AB41" s="196"/>
      <c r="AC41" s="216"/>
    </row>
    <row r="42" spans="1:29" ht="15.75" customHeight="1">
      <c r="A42" s="166">
        <v>38</v>
      </c>
      <c r="B42" s="228" t="s">
        <v>390</v>
      </c>
      <c r="C42" s="223">
        <v>1074</v>
      </c>
      <c r="D42" s="163" t="s">
        <v>336</v>
      </c>
      <c r="E42" s="162"/>
      <c r="F42" s="176"/>
      <c r="G42" s="258">
        <v>40</v>
      </c>
      <c r="H42" s="175">
        <v>21.99</v>
      </c>
      <c r="I42" s="229"/>
      <c r="J42" s="176"/>
      <c r="K42" s="181"/>
      <c r="L42" s="180"/>
      <c r="M42" s="182"/>
      <c r="N42" s="176">
        <v>179.48</v>
      </c>
      <c r="O42" s="181"/>
      <c r="P42" s="180"/>
      <c r="Q42" s="201"/>
      <c r="R42" s="200"/>
      <c r="S42" s="181"/>
      <c r="T42" s="180"/>
      <c r="U42" s="182"/>
      <c r="V42" s="176"/>
      <c r="W42" s="181"/>
      <c r="X42" s="180"/>
      <c r="Y42" s="253"/>
      <c r="Z42" s="197"/>
      <c r="AA42" s="196"/>
      <c r="AB42" s="196"/>
      <c r="AC42" s="216"/>
    </row>
    <row r="43" spans="1:29" ht="108">
      <c r="A43" s="166">
        <v>39</v>
      </c>
      <c r="B43" s="228" t="s">
        <v>389</v>
      </c>
      <c r="C43" s="223">
        <v>1074</v>
      </c>
      <c r="D43" s="163" t="s">
        <v>388</v>
      </c>
      <c r="E43" s="162"/>
      <c r="F43" s="176"/>
      <c r="G43" s="185"/>
      <c r="H43" s="203"/>
      <c r="I43" s="184"/>
      <c r="J43" s="176"/>
      <c r="K43" s="181"/>
      <c r="L43" s="180"/>
      <c r="M43" s="182"/>
      <c r="N43" s="176"/>
      <c r="O43" s="181"/>
      <c r="P43" s="180"/>
      <c r="Q43" s="201"/>
      <c r="R43" s="200"/>
      <c r="S43" s="181"/>
      <c r="T43" s="180"/>
      <c r="U43" s="182"/>
      <c r="V43" s="176"/>
      <c r="W43" s="181"/>
      <c r="X43" s="180"/>
      <c r="Y43" s="253"/>
      <c r="Z43" s="197"/>
      <c r="AA43" s="257" t="s">
        <v>387</v>
      </c>
      <c r="AB43" s="256" t="s">
        <v>386</v>
      </c>
      <c r="AC43" s="216"/>
    </row>
    <row r="44" spans="1:29" ht="15.95" customHeight="1">
      <c r="A44" s="166">
        <v>40</v>
      </c>
      <c r="B44" s="228" t="s">
        <v>385</v>
      </c>
      <c r="C44" s="223"/>
      <c r="D44" s="163" t="s">
        <v>336</v>
      </c>
      <c r="E44" s="162"/>
      <c r="F44" s="176"/>
      <c r="G44" s="185">
        <v>1</v>
      </c>
      <c r="H44" s="203">
        <v>3995</v>
      </c>
      <c r="I44" s="230">
        <v>1</v>
      </c>
      <c r="J44" s="229">
        <v>5040</v>
      </c>
      <c r="K44" s="181"/>
      <c r="L44" s="180"/>
      <c r="M44" s="182"/>
      <c r="N44" s="176"/>
      <c r="O44" s="181"/>
      <c r="P44" s="180"/>
      <c r="Q44" s="201"/>
      <c r="R44" s="200"/>
      <c r="S44" s="181"/>
      <c r="T44" s="180"/>
      <c r="U44" s="182"/>
      <c r="V44" s="176"/>
      <c r="W44" s="181"/>
      <c r="X44" s="180"/>
      <c r="Y44" s="253"/>
      <c r="Z44" s="197"/>
      <c r="AA44" s="196"/>
      <c r="AB44" s="196"/>
      <c r="AC44" s="216"/>
    </row>
    <row r="45" spans="1:29" ht="15.95" customHeight="1">
      <c r="A45" s="166">
        <v>41</v>
      </c>
      <c r="B45" s="228" t="s">
        <v>384</v>
      </c>
      <c r="C45" s="223">
        <v>1128</v>
      </c>
      <c r="D45" s="163" t="s">
        <v>342</v>
      </c>
      <c r="E45" s="162"/>
      <c r="F45" s="176"/>
      <c r="G45" s="185">
        <v>4</v>
      </c>
      <c r="H45" s="203">
        <v>969</v>
      </c>
      <c r="I45" s="184"/>
      <c r="J45" s="176"/>
      <c r="K45" s="181"/>
      <c r="L45" s="180"/>
      <c r="M45" s="182"/>
      <c r="N45" s="176"/>
      <c r="O45" s="181"/>
      <c r="P45" s="180"/>
      <c r="Q45" s="201"/>
      <c r="R45" s="200"/>
      <c r="S45" s="181"/>
      <c r="T45" s="180"/>
      <c r="U45" s="182"/>
      <c r="V45" s="176"/>
      <c r="W45" s="181"/>
      <c r="X45" s="180"/>
      <c r="Y45" s="179"/>
      <c r="Z45" s="179"/>
      <c r="AA45" s="196"/>
      <c r="AB45" s="196"/>
      <c r="AC45" s="216"/>
    </row>
    <row r="46" spans="1:29" ht="47.25">
      <c r="A46" s="166">
        <v>42</v>
      </c>
      <c r="B46" s="165" t="s">
        <v>383</v>
      </c>
      <c r="C46" s="164">
        <v>1147</v>
      </c>
      <c r="D46" s="169" t="s">
        <v>336</v>
      </c>
      <c r="E46" s="173"/>
      <c r="F46" s="176"/>
      <c r="G46" s="185">
        <v>1</v>
      </c>
      <c r="H46" s="203">
        <v>6500</v>
      </c>
      <c r="I46" s="230">
        <v>1</v>
      </c>
      <c r="J46" s="255">
        <v>4000</v>
      </c>
      <c r="K46" s="181"/>
      <c r="L46" s="160">
        <v>161.76</v>
      </c>
      <c r="M46" s="182"/>
      <c r="N46" s="176"/>
      <c r="O46" s="181"/>
      <c r="P46" s="180"/>
      <c r="Q46" s="201"/>
      <c r="R46" s="200"/>
      <c r="S46" s="181"/>
      <c r="T46" s="180"/>
      <c r="U46" s="182"/>
      <c r="V46" s="176"/>
      <c r="W46" s="181"/>
      <c r="X46" s="180"/>
      <c r="Y46" s="179"/>
      <c r="Z46" s="179"/>
      <c r="AA46" s="196"/>
      <c r="AB46" s="196"/>
      <c r="AC46" s="216"/>
    </row>
    <row r="47" spans="1:29" ht="50.25" customHeight="1">
      <c r="A47" s="166">
        <v>43</v>
      </c>
      <c r="B47" s="228" t="s">
        <v>382</v>
      </c>
      <c r="C47" s="223">
        <v>1134</v>
      </c>
      <c r="D47" s="163" t="s">
        <v>364</v>
      </c>
      <c r="E47" s="162"/>
      <c r="F47" s="210"/>
      <c r="G47" s="185"/>
      <c r="H47" s="211"/>
      <c r="I47" s="230">
        <v>1400</v>
      </c>
      <c r="J47" s="229">
        <v>5</v>
      </c>
      <c r="K47" s="209"/>
      <c r="L47" s="204"/>
      <c r="M47" s="227"/>
      <c r="N47" s="172">
        <v>12.34</v>
      </c>
      <c r="O47" s="183"/>
      <c r="P47" s="204"/>
      <c r="Q47" s="208"/>
      <c r="R47" s="207"/>
      <c r="S47" s="251"/>
      <c r="T47" s="180"/>
      <c r="U47" s="254"/>
      <c r="V47" s="210"/>
      <c r="W47" s="183"/>
      <c r="X47" s="204"/>
      <c r="Y47" s="253" t="s">
        <v>381</v>
      </c>
      <c r="Z47" s="252">
        <v>5.75</v>
      </c>
      <c r="AA47" s="196"/>
      <c r="AB47" s="196"/>
      <c r="AC47" s="216"/>
    </row>
    <row r="48" spans="1:29" ht="32.1" customHeight="1">
      <c r="A48" s="166">
        <v>44</v>
      </c>
      <c r="B48" s="228" t="s">
        <v>380</v>
      </c>
      <c r="C48" s="223">
        <v>1135</v>
      </c>
      <c r="D48" s="163" t="s">
        <v>336</v>
      </c>
      <c r="E48" s="218"/>
      <c r="F48" s="210"/>
      <c r="G48" s="185"/>
      <c r="H48" s="211"/>
      <c r="I48" s="230">
        <v>1</v>
      </c>
      <c r="J48" s="229">
        <v>1800</v>
      </c>
      <c r="K48" s="209"/>
      <c r="L48" s="204"/>
      <c r="M48" s="227"/>
      <c r="N48" s="172">
        <v>1070</v>
      </c>
      <c r="O48" s="183"/>
      <c r="P48" s="204"/>
      <c r="Q48" s="208"/>
      <c r="R48" s="207"/>
      <c r="S48" s="251"/>
      <c r="T48" s="180"/>
      <c r="U48" s="241"/>
      <c r="V48" s="210"/>
      <c r="W48" s="183"/>
      <c r="X48" s="204"/>
      <c r="Y48" s="179"/>
      <c r="Z48" s="179"/>
      <c r="AA48" s="196"/>
      <c r="AB48" s="196"/>
      <c r="AC48" s="216"/>
    </row>
    <row r="49" spans="1:29" ht="32.1" customHeight="1">
      <c r="A49" s="166">
        <v>45</v>
      </c>
      <c r="B49" s="228" t="s">
        <v>379</v>
      </c>
      <c r="C49" s="223">
        <v>1135</v>
      </c>
      <c r="D49" s="163" t="s">
        <v>364</v>
      </c>
      <c r="E49" s="162"/>
      <c r="F49" s="210"/>
      <c r="G49" s="185"/>
      <c r="H49" s="211"/>
      <c r="I49" s="230">
        <v>1400</v>
      </c>
      <c r="J49" s="229">
        <v>5.9</v>
      </c>
      <c r="K49" s="209"/>
      <c r="L49" s="204"/>
      <c r="M49" s="227"/>
      <c r="N49" s="210"/>
      <c r="O49" s="183"/>
      <c r="P49" s="204"/>
      <c r="Q49" s="208"/>
      <c r="R49" s="207"/>
      <c r="S49" s="250"/>
      <c r="T49" s="180"/>
      <c r="U49" s="249"/>
      <c r="V49" s="205"/>
      <c r="W49" s="183"/>
      <c r="X49" s="204"/>
      <c r="Y49" s="179"/>
      <c r="Z49" s="179"/>
      <c r="AA49" s="196"/>
      <c r="AB49" s="196"/>
      <c r="AC49" s="216"/>
    </row>
    <row r="50" spans="1:29" ht="32.1" customHeight="1">
      <c r="A50" s="166">
        <v>46</v>
      </c>
      <c r="B50" s="228" t="s">
        <v>378</v>
      </c>
      <c r="C50" s="223">
        <v>1137</v>
      </c>
      <c r="D50" s="163" t="s">
        <v>361</v>
      </c>
      <c r="E50" s="162"/>
      <c r="F50" s="210"/>
      <c r="G50" s="185"/>
      <c r="H50" s="211"/>
      <c r="I50" s="184"/>
      <c r="J50" s="210"/>
      <c r="K50" s="209"/>
      <c r="L50" s="204"/>
      <c r="M50" s="227"/>
      <c r="N50" s="210"/>
      <c r="O50" s="183"/>
      <c r="P50" s="180"/>
      <c r="Q50" s="213">
        <v>300</v>
      </c>
      <c r="R50" s="172">
        <v>13.33</v>
      </c>
      <c r="S50" s="181"/>
      <c r="T50" s="180"/>
      <c r="U50" s="206"/>
      <c r="V50" s="205"/>
      <c r="W50" s="183"/>
      <c r="X50" s="204"/>
      <c r="Y50" s="179"/>
      <c r="Z50" s="179"/>
      <c r="AA50" s="196"/>
      <c r="AB50" s="196"/>
      <c r="AC50" s="216"/>
    </row>
    <row r="51" spans="1:29" ht="32.1" customHeight="1">
      <c r="A51" s="166">
        <v>47</v>
      </c>
      <c r="B51" s="228" t="s">
        <v>377</v>
      </c>
      <c r="C51" s="223">
        <v>1137</v>
      </c>
      <c r="D51" s="163" t="s">
        <v>336</v>
      </c>
      <c r="E51" s="195"/>
      <c r="F51" s="245"/>
      <c r="G51" s="194"/>
      <c r="H51" s="245"/>
      <c r="I51" s="193"/>
      <c r="J51" s="245"/>
      <c r="K51" s="192"/>
      <c r="L51" s="242"/>
      <c r="M51" s="246"/>
      <c r="N51" s="245"/>
      <c r="O51" s="192"/>
      <c r="P51" s="188"/>
      <c r="Q51" s="248"/>
      <c r="R51" s="247"/>
      <c r="S51" s="189"/>
      <c r="T51" s="188"/>
      <c r="U51" s="244"/>
      <c r="V51" s="243"/>
      <c r="W51" s="192"/>
      <c r="X51" s="242"/>
      <c r="Y51" s="187"/>
      <c r="Z51" s="187"/>
      <c r="AA51" s="187"/>
      <c r="AB51" s="187"/>
      <c r="AC51" s="216"/>
    </row>
    <row r="52" spans="1:29" ht="32.1" customHeight="1">
      <c r="A52" s="166">
        <v>48</v>
      </c>
      <c r="B52" s="228" t="s">
        <v>376</v>
      </c>
      <c r="C52" s="223">
        <v>1138</v>
      </c>
      <c r="D52" s="163" t="s">
        <v>361</v>
      </c>
      <c r="E52" s="162"/>
      <c r="F52" s="210"/>
      <c r="G52" s="185"/>
      <c r="H52" s="211"/>
      <c r="I52" s="184"/>
      <c r="J52" s="210"/>
      <c r="K52" s="209"/>
      <c r="L52" s="239"/>
      <c r="M52" s="241"/>
      <c r="N52" s="210"/>
      <c r="O52" s="183"/>
      <c r="P52" s="180"/>
      <c r="Q52" s="213">
        <v>300</v>
      </c>
      <c r="R52" s="172">
        <v>14.37</v>
      </c>
      <c r="S52" s="181"/>
      <c r="T52" s="180"/>
      <c r="U52" s="206"/>
      <c r="V52" s="240"/>
      <c r="W52" s="183"/>
      <c r="X52" s="239"/>
      <c r="Y52" s="179"/>
      <c r="Z52" s="179"/>
      <c r="AA52" s="196"/>
      <c r="AB52" s="196"/>
      <c r="AC52" s="216"/>
    </row>
    <row r="53" spans="1:29" ht="32.1" customHeight="1">
      <c r="A53" s="166">
        <v>49</v>
      </c>
      <c r="B53" s="228" t="s">
        <v>375</v>
      </c>
      <c r="C53" s="223">
        <v>1138</v>
      </c>
      <c r="D53" s="163" t="s">
        <v>361</v>
      </c>
      <c r="E53" s="195"/>
      <c r="F53" s="245"/>
      <c r="G53" s="194"/>
      <c r="H53" s="245"/>
      <c r="I53" s="193"/>
      <c r="J53" s="245"/>
      <c r="K53" s="192"/>
      <c r="L53" s="242"/>
      <c r="M53" s="246"/>
      <c r="N53" s="245"/>
      <c r="O53" s="192"/>
      <c r="P53" s="188"/>
      <c r="Q53" s="192"/>
      <c r="R53" s="245"/>
      <c r="S53" s="189"/>
      <c r="T53" s="188"/>
      <c r="U53" s="244"/>
      <c r="V53" s="243"/>
      <c r="W53" s="192"/>
      <c r="X53" s="242"/>
      <c r="Y53" s="187"/>
      <c r="Z53" s="187"/>
      <c r="AA53" s="187"/>
      <c r="AB53" s="187"/>
      <c r="AC53" s="216"/>
    </row>
    <row r="54" spans="1:29" ht="32.1" customHeight="1">
      <c r="A54" s="166">
        <v>50</v>
      </c>
      <c r="B54" s="228" t="s">
        <v>374</v>
      </c>
      <c r="C54" s="223">
        <v>1139</v>
      </c>
      <c r="D54" s="163" t="s">
        <v>346</v>
      </c>
      <c r="E54" s="162"/>
      <c r="F54" s="210"/>
      <c r="G54" s="185"/>
      <c r="H54" s="211"/>
      <c r="I54" s="184"/>
      <c r="J54" s="210"/>
      <c r="K54" s="209"/>
      <c r="L54" s="239"/>
      <c r="M54" s="241"/>
      <c r="N54" s="210"/>
      <c r="O54" s="226"/>
      <c r="P54" s="180"/>
      <c r="Q54" s="213">
        <v>2</v>
      </c>
      <c r="R54" s="172">
        <v>287.2</v>
      </c>
      <c r="S54" s="181"/>
      <c r="T54" s="180"/>
      <c r="U54" s="206"/>
      <c r="V54" s="240"/>
      <c r="W54" s="183"/>
      <c r="X54" s="239"/>
      <c r="Y54" s="179"/>
      <c r="Z54" s="179"/>
      <c r="AA54" s="196"/>
      <c r="AB54" s="196"/>
      <c r="AC54" s="216"/>
    </row>
    <row r="55" spans="1:29" ht="32.1" customHeight="1">
      <c r="A55" s="166">
        <v>51</v>
      </c>
      <c r="B55" s="228" t="s">
        <v>373</v>
      </c>
      <c r="C55" s="223">
        <v>1139</v>
      </c>
      <c r="D55" s="163" t="s">
        <v>336</v>
      </c>
      <c r="E55" s="162"/>
      <c r="F55" s="210"/>
      <c r="G55" s="185"/>
      <c r="H55" s="211"/>
      <c r="I55" s="184"/>
      <c r="J55" s="210"/>
      <c r="K55" s="209"/>
      <c r="L55" s="239"/>
      <c r="M55" s="241"/>
      <c r="N55" s="210"/>
      <c r="O55" s="226"/>
      <c r="P55" s="180"/>
      <c r="Q55" s="213">
        <v>3</v>
      </c>
      <c r="R55" s="172">
        <v>333.7</v>
      </c>
      <c r="S55" s="181"/>
      <c r="T55" s="180"/>
      <c r="U55" s="206"/>
      <c r="V55" s="240"/>
      <c r="W55" s="183"/>
      <c r="X55" s="239"/>
      <c r="Y55" s="179"/>
      <c r="Z55" s="179"/>
      <c r="AA55" s="196"/>
      <c r="AB55" s="196"/>
      <c r="AC55" s="216"/>
    </row>
    <row r="56" spans="1:29" ht="32.1" customHeight="1">
      <c r="A56" s="166">
        <v>52</v>
      </c>
      <c r="B56" s="228" t="s">
        <v>372</v>
      </c>
      <c r="C56" s="223">
        <v>1140</v>
      </c>
      <c r="D56" s="163" t="s">
        <v>336</v>
      </c>
      <c r="E56" s="162"/>
      <c r="F56" s="210"/>
      <c r="G56" s="185"/>
      <c r="H56" s="211"/>
      <c r="I56" s="184"/>
      <c r="J56" s="210"/>
      <c r="K56" s="209"/>
      <c r="L56" s="219">
        <v>211.95</v>
      </c>
      <c r="M56" s="227"/>
      <c r="N56" s="236"/>
      <c r="O56" s="226"/>
      <c r="P56" s="180"/>
      <c r="Q56" s="225"/>
      <c r="R56" s="207"/>
      <c r="S56" s="181"/>
      <c r="T56" s="203"/>
      <c r="U56" s="206"/>
      <c r="V56" s="205"/>
      <c r="W56" s="183"/>
      <c r="X56" s="204"/>
      <c r="Y56" s="179"/>
      <c r="Z56" s="179"/>
      <c r="AA56" s="196"/>
      <c r="AB56" s="231"/>
      <c r="AC56" s="216"/>
    </row>
    <row r="57" spans="1:29" ht="32.1" customHeight="1">
      <c r="A57" s="166">
        <v>53</v>
      </c>
      <c r="B57" s="228" t="s">
        <v>371</v>
      </c>
      <c r="C57" s="223">
        <v>1140</v>
      </c>
      <c r="D57" s="163" t="s">
        <v>336</v>
      </c>
      <c r="E57" s="162"/>
      <c r="F57" s="210"/>
      <c r="G57" s="185"/>
      <c r="H57" s="211"/>
      <c r="I57" s="238"/>
      <c r="J57" s="210"/>
      <c r="K57" s="209"/>
      <c r="L57" s="204"/>
      <c r="M57" s="234"/>
      <c r="N57" s="236"/>
      <c r="O57" s="226"/>
      <c r="P57" s="180"/>
      <c r="Q57" s="213">
        <v>1</v>
      </c>
      <c r="R57" s="172">
        <v>495.1</v>
      </c>
      <c r="S57" s="181"/>
      <c r="T57" s="180"/>
      <c r="U57" s="206"/>
      <c r="V57" s="205"/>
      <c r="W57" s="183"/>
      <c r="X57" s="204"/>
      <c r="Y57" s="179"/>
      <c r="Z57" s="179"/>
      <c r="AA57" s="196"/>
      <c r="AB57" s="237"/>
      <c r="AC57" s="216"/>
    </row>
    <row r="58" spans="1:29" ht="32.1" customHeight="1">
      <c r="A58" s="166">
        <v>54</v>
      </c>
      <c r="B58" s="228" t="s">
        <v>370</v>
      </c>
      <c r="C58" s="223">
        <v>1140</v>
      </c>
      <c r="D58" s="163" t="s">
        <v>336</v>
      </c>
      <c r="E58" s="162"/>
      <c r="F58" s="210"/>
      <c r="G58" s="185"/>
      <c r="H58" s="211"/>
      <c r="I58" s="184"/>
      <c r="J58" s="210"/>
      <c r="K58" s="209"/>
      <c r="L58" s="204"/>
      <c r="M58" s="234"/>
      <c r="N58" s="236"/>
      <c r="O58" s="226"/>
      <c r="P58" s="180"/>
      <c r="Q58" s="213">
        <v>2</v>
      </c>
      <c r="R58" s="172">
        <v>247.75</v>
      </c>
      <c r="S58" s="235"/>
      <c r="T58" s="203"/>
      <c r="U58" s="206"/>
      <c r="V58" s="205"/>
      <c r="W58" s="183"/>
      <c r="X58" s="204"/>
      <c r="Y58" s="179"/>
      <c r="Z58" s="179"/>
      <c r="AA58" s="196"/>
      <c r="AB58" s="231"/>
      <c r="AC58" s="216"/>
    </row>
    <row r="59" spans="1:29" ht="32.1" customHeight="1">
      <c r="A59" s="166">
        <v>55</v>
      </c>
      <c r="B59" s="228" t="s">
        <v>369</v>
      </c>
      <c r="C59" s="223">
        <v>1142</v>
      </c>
      <c r="D59" s="163" t="s">
        <v>364</v>
      </c>
      <c r="E59" s="162"/>
      <c r="F59" s="210"/>
      <c r="G59" s="185"/>
      <c r="H59" s="211"/>
      <c r="I59" s="230">
        <v>1</v>
      </c>
      <c r="J59" s="229">
        <v>25</v>
      </c>
      <c r="K59" s="209"/>
      <c r="L59" s="204"/>
      <c r="M59" s="234"/>
      <c r="N59" s="233">
        <v>40.303</v>
      </c>
      <c r="O59" s="226"/>
      <c r="P59" s="180"/>
      <c r="Q59" s="225"/>
      <c r="R59" s="207"/>
      <c r="S59" s="181"/>
      <c r="T59" s="180"/>
      <c r="U59" s="213">
        <v>5000</v>
      </c>
      <c r="V59" s="172">
        <v>16.1</v>
      </c>
      <c r="W59" s="183"/>
      <c r="X59" s="204"/>
      <c r="Y59" s="179"/>
      <c r="Z59" s="179"/>
      <c r="AA59" s="196"/>
      <c r="AB59" s="196"/>
      <c r="AC59" s="216"/>
    </row>
    <row r="60" spans="1:29" ht="31.5">
      <c r="A60" s="166">
        <v>56</v>
      </c>
      <c r="B60" s="228" t="s">
        <v>368</v>
      </c>
      <c r="C60" s="223">
        <v>1142</v>
      </c>
      <c r="D60" s="163" t="s">
        <v>361</v>
      </c>
      <c r="E60" s="162"/>
      <c r="F60" s="210"/>
      <c r="G60" s="185"/>
      <c r="H60" s="211"/>
      <c r="I60" s="230">
        <v>1</v>
      </c>
      <c r="J60" s="229">
        <v>4.5</v>
      </c>
      <c r="K60" s="209"/>
      <c r="L60" s="204"/>
      <c r="M60" s="227"/>
      <c r="N60" s="232">
        <v>4.6974</v>
      </c>
      <c r="O60" s="226"/>
      <c r="P60" s="180"/>
      <c r="Q60" s="225"/>
      <c r="R60" s="207"/>
      <c r="S60" s="181"/>
      <c r="T60" s="203"/>
      <c r="U60" s="213">
        <v>2300</v>
      </c>
      <c r="V60" s="172">
        <v>1.85</v>
      </c>
      <c r="W60" s="183"/>
      <c r="X60" s="204"/>
      <c r="Y60" s="179"/>
      <c r="Z60" s="179"/>
      <c r="AA60" s="196"/>
      <c r="AB60" s="231"/>
      <c r="AC60" s="216"/>
    </row>
    <row r="61" spans="1:29" ht="32.1" customHeight="1">
      <c r="A61" s="166">
        <v>57</v>
      </c>
      <c r="B61" s="228" t="s">
        <v>367</v>
      </c>
      <c r="C61" s="223">
        <v>1142</v>
      </c>
      <c r="D61" s="163" t="s">
        <v>342</v>
      </c>
      <c r="E61" s="162"/>
      <c r="F61" s="210"/>
      <c r="G61" s="185"/>
      <c r="H61" s="211"/>
      <c r="I61" s="230">
        <v>1</v>
      </c>
      <c r="J61" s="229">
        <v>1980</v>
      </c>
      <c r="K61" s="209"/>
      <c r="L61" s="204"/>
      <c r="M61" s="227"/>
      <c r="N61" s="172">
        <v>2071.56</v>
      </c>
      <c r="O61" s="226"/>
      <c r="P61" s="180"/>
      <c r="Q61" s="225"/>
      <c r="R61" s="207"/>
      <c r="S61" s="181"/>
      <c r="T61" s="180"/>
      <c r="U61" s="213">
        <v>4</v>
      </c>
      <c r="V61" s="172">
        <v>832.5</v>
      </c>
      <c r="W61" s="183"/>
      <c r="X61" s="204"/>
      <c r="Y61" s="179"/>
      <c r="Z61" s="179"/>
      <c r="AA61" s="196"/>
      <c r="AB61" s="224"/>
      <c r="AC61" s="216"/>
    </row>
    <row r="62" spans="1:29" ht="15.95" customHeight="1">
      <c r="A62" s="166">
        <v>58</v>
      </c>
      <c r="B62" s="228" t="s">
        <v>366</v>
      </c>
      <c r="C62" s="223">
        <v>1161</v>
      </c>
      <c r="D62" s="163" t="s">
        <v>336</v>
      </c>
      <c r="E62" s="162"/>
      <c r="F62" s="210"/>
      <c r="G62" s="185"/>
      <c r="H62" s="211"/>
      <c r="I62" s="184"/>
      <c r="J62" s="210"/>
      <c r="K62" s="209"/>
      <c r="L62" s="204"/>
      <c r="M62" s="227"/>
      <c r="N62" s="172">
        <v>8091.67</v>
      </c>
      <c r="O62" s="226"/>
      <c r="P62" s="180"/>
      <c r="Q62" s="225"/>
      <c r="R62" s="207"/>
      <c r="S62" s="220">
        <v>1</v>
      </c>
      <c r="T62" s="219">
        <v>4884</v>
      </c>
      <c r="U62" s="213">
        <v>1</v>
      </c>
      <c r="V62" s="172">
        <v>3300</v>
      </c>
      <c r="W62" s="183"/>
      <c r="X62" s="204"/>
      <c r="Y62" s="179"/>
      <c r="Z62" s="179"/>
      <c r="AA62" s="196"/>
      <c r="AB62" s="224"/>
      <c r="AC62" s="216"/>
    </row>
    <row r="63" spans="1:29" ht="31.5">
      <c r="A63" s="166">
        <v>59</v>
      </c>
      <c r="B63" s="163" t="s">
        <v>365</v>
      </c>
      <c r="C63" s="223">
        <v>1165</v>
      </c>
      <c r="D63" s="163" t="s">
        <v>364</v>
      </c>
      <c r="E63" s="218"/>
      <c r="F63" s="176"/>
      <c r="G63" s="185"/>
      <c r="H63" s="203"/>
      <c r="I63" s="184"/>
      <c r="J63" s="176"/>
      <c r="K63" s="181"/>
      <c r="L63" s="180"/>
      <c r="M63" s="201"/>
      <c r="N63" s="200"/>
      <c r="O63" s="181"/>
      <c r="P63" s="180"/>
      <c r="Q63" s="201"/>
      <c r="R63" s="200"/>
      <c r="S63" s="220">
        <v>1</v>
      </c>
      <c r="T63" s="219">
        <v>16.97</v>
      </c>
      <c r="U63" s="213">
        <v>1</v>
      </c>
      <c r="V63" s="172">
        <v>12.32</v>
      </c>
      <c r="W63" s="181"/>
      <c r="X63" s="180"/>
      <c r="Y63" s="179"/>
      <c r="Z63" s="179"/>
      <c r="AA63" s="196"/>
      <c r="AB63" s="196"/>
      <c r="AC63" s="216"/>
    </row>
    <row r="64" spans="1:29" ht="15.95" customHeight="1">
      <c r="A64" s="166">
        <v>60</v>
      </c>
      <c r="B64" s="163" t="s">
        <v>363</v>
      </c>
      <c r="C64" s="223">
        <v>1161</v>
      </c>
      <c r="D64" s="163" t="s">
        <v>336</v>
      </c>
      <c r="E64" s="218"/>
      <c r="F64" s="176"/>
      <c r="G64" s="185"/>
      <c r="H64" s="203"/>
      <c r="I64" s="184"/>
      <c r="J64" s="176"/>
      <c r="K64" s="181"/>
      <c r="L64" s="222"/>
      <c r="M64" s="201"/>
      <c r="N64" s="200"/>
      <c r="O64" s="181"/>
      <c r="P64" s="180"/>
      <c r="Q64" s="201"/>
      <c r="R64" s="221"/>
      <c r="S64" s="220">
        <v>20</v>
      </c>
      <c r="T64" s="219">
        <v>162.8</v>
      </c>
      <c r="U64" s="213">
        <v>40</v>
      </c>
      <c r="V64" s="172">
        <v>110</v>
      </c>
      <c r="W64" s="181"/>
      <c r="X64" s="180"/>
      <c r="Y64" s="179"/>
      <c r="Z64" s="179"/>
      <c r="AA64" s="196"/>
      <c r="AB64" s="196"/>
      <c r="AC64" s="216"/>
    </row>
    <row r="65" spans="1:29" ht="15.95" customHeight="1">
      <c r="A65" s="166">
        <v>61</v>
      </c>
      <c r="B65" s="163" t="s">
        <v>362</v>
      </c>
      <c r="C65" s="164">
        <v>1150</v>
      </c>
      <c r="D65" s="163" t="s">
        <v>361</v>
      </c>
      <c r="E65" s="218"/>
      <c r="F65" s="176"/>
      <c r="G65" s="185"/>
      <c r="H65" s="203"/>
      <c r="I65" s="184"/>
      <c r="J65" s="176"/>
      <c r="K65" s="181"/>
      <c r="L65" s="180"/>
      <c r="M65" s="201"/>
      <c r="N65" s="217">
        <v>0.694</v>
      </c>
      <c r="O65" s="181"/>
      <c r="P65" s="180"/>
      <c r="Q65" s="201"/>
      <c r="R65" s="200"/>
      <c r="S65" s="181"/>
      <c r="T65" s="214"/>
      <c r="U65" s="199"/>
      <c r="V65" s="198"/>
      <c r="W65" s="181"/>
      <c r="X65" s="180"/>
      <c r="Y65" s="179"/>
      <c r="Z65" s="179"/>
      <c r="AA65" s="196"/>
      <c r="AB65" s="196"/>
      <c r="AC65" s="216"/>
    </row>
    <row r="66" spans="1:29" ht="15.95" customHeight="1">
      <c r="A66" s="166">
        <v>62</v>
      </c>
      <c r="B66" s="165" t="s">
        <v>360</v>
      </c>
      <c r="C66" s="164">
        <v>1150</v>
      </c>
      <c r="D66" s="163" t="s">
        <v>336</v>
      </c>
      <c r="E66" s="162"/>
      <c r="F66" s="176"/>
      <c r="G66" s="185"/>
      <c r="H66" s="203"/>
      <c r="I66" s="184"/>
      <c r="J66" s="176"/>
      <c r="K66" s="181"/>
      <c r="L66" s="160">
        <v>8581.25</v>
      </c>
      <c r="M66" s="201"/>
      <c r="N66" s="200"/>
      <c r="O66" s="181"/>
      <c r="P66" s="180"/>
      <c r="Q66" s="201"/>
      <c r="R66" s="200"/>
      <c r="S66" s="181"/>
      <c r="T66" s="214"/>
      <c r="U66" s="199"/>
      <c r="V66" s="198"/>
      <c r="W66" s="181"/>
      <c r="X66" s="180"/>
      <c r="Y66" s="179"/>
      <c r="Z66" s="179"/>
      <c r="AA66" s="196"/>
      <c r="AB66" s="196"/>
      <c r="AC66" s="216"/>
    </row>
    <row r="67" spans="1:29" ht="15.95" customHeight="1">
      <c r="A67" s="166">
        <v>63</v>
      </c>
      <c r="B67" s="165" t="s">
        <v>359</v>
      </c>
      <c r="C67" s="164">
        <v>1150</v>
      </c>
      <c r="D67" s="163" t="s">
        <v>342</v>
      </c>
      <c r="E67" s="162"/>
      <c r="F67" s="176"/>
      <c r="G67" s="185"/>
      <c r="H67" s="203"/>
      <c r="I67" s="184"/>
      <c r="J67" s="176"/>
      <c r="K67" s="181"/>
      <c r="L67" s="160">
        <v>1691.25</v>
      </c>
      <c r="M67" s="201"/>
      <c r="N67" s="200"/>
      <c r="O67" s="181"/>
      <c r="P67" s="180"/>
      <c r="Q67" s="213">
        <v>2</v>
      </c>
      <c r="R67" s="212">
        <v>817.85</v>
      </c>
      <c r="S67" s="181"/>
      <c r="T67" s="214"/>
      <c r="U67" s="199"/>
      <c r="V67" s="198"/>
      <c r="W67" s="181"/>
      <c r="X67" s="180"/>
      <c r="Y67" s="179"/>
      <c r="Z67" s="179"/>
      <c r="AA67" s="196"/>
      <c r="AB67" s="196"/>
      <c r="AC67" s="177"/>
    </row>
    <row r="68" spans="1:29" ht="15.95" customHeight="1">
      <c r="A68" s="166">
        <v>64</v>
      </c>
      <c r="B68" s="165" t="s">
        <v>358</v>
      </c>
      <c r="C68" s="164">
        <v>1150</v>
      </c>
      <c r="D68" s="163" t="s">
        <v>342</v>
      </c>
      <c r="E68" s="162"/>
      <c r="F68" s="176"/>
      <c r="G68" s="185"/>
      <c r="H68" s="203"/>
      <c r="I68" s="184"/>
      <c r="J68" s="176"/>
      <c r="K68" s="181"/>
      <c r="L68" s="160">
        <v>1107.75</v>
      </c>
      <c r="M68" s="201"/>
      <c r="N68" s="200"/>
      <c r="O68" s="181"/>
      <c r="P68" s="180"/>
      <c r="Q68" s="201"/>
      <c r="R68" s="200"/>
      <c r="S68" s="181"/>
      <c r="T68" s="214"/>
      <c r="U68" s="199"/>
      <c r="V68" s="198"/>
      <c r="W68" s="181"/>
      <c r="X68" s="180"/>
      <c r="Y68" s="179"/>
      <c r="Z68" s="179"/>
      <c r="AA68" s="196"/>
      <c r="AB68" s="196"/>
      <c r="AC68" s="177"/>
    </row>
    <row r="69" spans="1:29" ht="15.95" customHeight="1">
      <c r="A69" s="166">
        <v>65</v>
      </c>
      <c r="B69" s="165" t="s">
        <v>357</v>
      </c>
      <c r="C69" s="164">
        <v>1150</v>
      </c>
      <c r="D69" s="163" t="s">
        <v>342</v>
      </c>
      <c r="E69" s="195"/>
      <c r="F69" s="188"/>
      <c r="G69" s="194"/>
      <c r="H69" s="188"/>
      <c r="I69" s="193"/>
      <c r="J69" s="188"/>
      <c r="K69" s="189"/>
      <c r="L69" s="188"/>
      <c r="M69" s="189"/>
      <c r="N69" s="188"/>
      <c r="O69" s="189"/>
      <c r="P69" s="188"/>
      <c r="Q69" s="189"/>
      <c r="R69" s="188"/>
      <c r="S69" s="189"/>
      <c r="T69" s="215"/>
      <c r="U69" s="191"/>
      <c r="V69" s="190"/>
      <c r="W69" s="189"/>
      <c r="X69" s="188"/>
      <c r="Y69" s="187"/>
      <c r="Z69" s="187"/>
      <c r="AA69" s="187"/>
      <c r="AB69" s="187"/>
      <c r="AC69" s="177"/>
    </row>
    <row r="70" spans="1:29" ht="15.95" customHeight="1">
      <c r="A70" s="166">
        <v>66</v>
      </c>
      <c r="B70" s="165" t="s">
        <v>356</v>
      </c>
      <c r="C70" s="164">
        <v>1150</v>
      </c>
      <c r="D70" s="163" t="s">
        <v>342</v>
      </c>
      <c r="E70" s="162"/>
      <c r="F70" s="176"/>
      <c r="G70" s="185"/>
      <c r="H70" s="203"/>
      <c r="I70" s="184"/>
      <c r="J70" s="176"/>
      <c r="K70" s="181"/>
      <c r="L70" s="160">
        <v>555</v>
      </c>
      <c r="M70" s="201"/>
      <c r="N70" s="200"/>
      <c r="O70" s="181"/>
      <c r="P70" s="180"/>
      <c r="Q70" s="201"/>
      <c r="R70" s="200"/>
      <c r="S70" s="181"/>
      <c r="T70" s="214"/>
      <c r="U70" s="199"/>
      <c r="V70" s="198"/>
      <c r="W70" s="181"/>
      <c r="X70" s="180"/>
      <c r="Y70" s="179"/>
      <c r="Z70" s="179"/>
      <c r="AA70" s="196"/>
      <c r="AB70" s="196"/>
      <c r="AC70" s="177"/>
    </row>
    <row r="71" spans="1:29" ht="15.95" customHeight="1">
      <c r="A71" s="166">
        <v>67</v>
      </c>
      <c r="B71" s="165" t="s">
        <v>355</v>
      </c>
      <c r="C71" s="164">
        <v>1150</v>
      </c>
      <c r="D71" s="163" t="s">
        <v>336</v>
      </c>
      <c r="E71" s="162"/>
      <c r="F71" s="176"/>
      <c r="G71" s="185"/>
      <c r="H71" s="203"/>
      <c r="I71" s="184"/>
      <c r="J71" s="176"/>
      <c r="K71" s="181"/>
      <c r="L71" s="160">
        <v>166.2</v>
      </c>
      <c r="M71" s="201"/>
      <c r="N71" s="200"/>
      <c r="O71" s="181"/>
      <c r="P71" s="180"/>
      <c r="Q71" s="201"/>
      <c r="R71" s="200"/>
      <c r="S71" s="181"/>
      <c r="T71" s="214"/>
      <c r="U71" s="199"/>
      <c r="V71" s="198"/>
      <c r="W71" s="181"/>
      <c r="X71" s="180"/>
      <c r="Y71" s="179"/>
      <c r="Z71" s="179"/>
      <c r="AA71" s="196"/>
      <c r="AB71" s="196"/>
      <c r="AC71" s="177"/>
    </row>
    <row r="72" spans="1:29" ht="15.95" customHeight="1">
      <c r="A72" s="166">
        <v>68</v>
      </c>
      <c r="B72" s="165" t="s">
        <v>354</v>
      </c>
      <c r="C72" s="164">
        <v>1149</v>
      </c>
      <c r="D72" s="163" t="s">
        <v>346</v>
      </c>
      <c r="E72" s="162"/>
      <c r="F72" s="176"/>
      <c r="G72" s="185"/>
      <c r="H72" s="203"/>
      <c r="I72" s="184"/>
      <c r="J72" s="176"/>
      <c r="K72" s="181"/>
      <c r="L72" s="160">
        <v>156.48</v>
      </c>
      <c r="M72" s="201"/>
      <c r="N72" s="200"/>
      <c r="O72" s="181"/>
      <c r="P72" s="180"/>
      <c r="Q72" s="201"/>
      <c r="R72" s="200"/>
      <c r="S72" s="181"/>
      <c r="T72" s="214"/>
      <c r="U72" s="199"/>
      <c r="V72" s="198"/>
      <c r="W72" s="181"/>
      <c r="X72" s="180"/>
      <c r="Y72" s="179"/>
      <c r="Z72" s="179"/>
      <c r="AA72" s="196"/>
      <c r="AB72" s="196"/>
      <c r="AC72" s="177"/>
    </row>
    <row r="73" spans="1:29" ht="15.95" customHeight="1">
      <c r="A73" s="166">
        <v>69</v>
      </c>
      <c r="B73" s="165" t="s">
        <v>353</v>
      </c>
      <c r="C73" s="164">
        <v>1149</v>
      </c>
      <c r="D73" s="163" t="s">
        <v>336</v>
      </c>
      <c r="E73" s="162"/>
      <c r="F73" s="176"/>
      <c r="G73" s="185"/>
      <c r="H73" s="203"/>
      <c r="I73" s="184"/>
      <c r="J73" s="176"/>
      <c r="K73" s="181"/>
      <c r="L73" s="160">
        <v>10300</v>
      </c>
      <c r="M73" s="201"/>
      <c r="N73" s="200"/>
      <c r="O73" s="181"/>
      <c r="P73" s="180"/>
      <c r="Q73" s="201"/>
      <c r="R73" s="200"/>
      <c r="S73" s="181"/>
      <c r="T73" s="214"/>
      <c r="U73" s="199"/>
      <c r="V73" s="198"/>
      <c r="W73" s="181"/>
      <c r="X73" s="180"/>
      <c r="Y73" s="179"/>
      <c r="Z73" s="179"/>
      <c r="AA73" s="196"/>
      <c r="AB73" s="196"/>
      <c r="AC73" s="177"/>
    </row>
    <row r="74" spans="1:29" ht="15.95" customHeight="1">
      <c r="A74" s="166">
        <v>70</v>
      </c>
      <c r="B74" s="165" t="s">
        <v>352</v>
      </c>
      <c r="C74" s="164">
        <v>1149</v>
      </c>
      <c r="D74" s="163" t="s">
        <v>342</v>
      </c>
      <c r="E74" s="162"/>
      <c r="F74" s="176"/>
      <c r="G74" s="185"/>
      <c r="H74" s="203"/>
      <c r="I74" s="184"/>
      <c r="J74" s="176"/>
      <c r="K74" s="181"/>
      <c r="L74" s="160">
        <v>2035</v>
      </c>
      <c r="M74" s="201"/>
      <c r="N74" s="200"/>
      <c r="O74" s="181"/>
      <c r="P74" s="180"/>
      <c r="Q74" s="213">
        <v>2</v>
      </c>
      <c r="R74" s="212">
        <v>1015.85</v>
      </c>
      <c r="S74" s="181"/>
      <c r="T74" s="180"/>
      <c r="U74" s="199"/>
      <c r="V74" s="198"/>
      <c r="W74" s="181"/>
      <c r="X74" s="180"/>
      <c r="Y74" s="179"/>
      <c r="Z74" s="179"/>
      <c r="AA74" s="196"/>
      <c r="AB74" s="196"/>
      <c r="AC74" s="177"/>
    </row>
    <row r="75" spans="1:29" ht="15.95" customHeight="1">
      <c r="A75" s="166">
        <v>71</v>
      </c>
      <c r="B75" s="165" t="s">
        <v>351</v>
      </c>
      <c r="C75" s="164">
        <v>1149</v>
      </c>
      <c r="D75" s="163" t="s">
        <v>342</v>
      </c>
      <c r="E75" s="162"/>
      <c r="F75" s="176"/>
      <c r="G75" s="185"/>
      <c r="H75" s="203"/>
      <c r="I75" s="184"/>
      <c r="J75" s="176"/>
      <c r="K75" s="181"/>
      <c r="L75" s="160">
        <v>1337.7</v>
      </c>
      <c r="M75" s="201"/>
      <c r="N75" s="200"/>
      <c r="O75" s="181"/>
      <c r="P75" s="180"/>
      <c r="Q75" s="201"/>
      <c r="R75" s="200"/>
      <c r="S75" s="181"/>
      <c r="T75" s="180"/>
      <c r="U75" s="199"/>
      <c r="V75" s="198"/>
      <c r="W75" s="181"/>
      <c r="X75" s="180"/>
      <c r="Y75" s="179"/>
      <c r="Z75" s="197"/>
      <c r="AA75" s="196"/>
      <c r="AB75" s="196"/>
      <c r="AC75" s="177"/>
    </row>
    <row r="76" spans="1:29" ht="15.95" customHeight="1">
      <c r="A76" s="166">
        <v>72</v>
      </c>
      <c r="B76" s="165" t="s">
        <v>350</v>
      </c>
      <c r="C76" s="164">
        <v>1149</v>
      </c>
      <c r="D76" s="163" t="s">
        <v>342</v>
      </c>
      <c r="E76" s="195"/>
      <c r="F76" s="188"/>
      <c r="G76" s="194"/>
      <c r="H76" s="188"/>
      <c r="I76" s="193"/>
      <c r="J76" s="188"/>
      <c r="K76" s="189"/>
      <c r="L76" s="188"/>
      <c r="M76" s="189"/>
      <c r="N76" s="188"/>
      <c r="O76" s="189"/>
      <c r="P76" s="188"/>
      <c r="Q76" s="189"/>
      <c r="R76" s="188"/>
      <c r="S76" s="189"/>
      <c r="T76" s="188"/>
      <c r="U76" s="191"/>
      <c r="V76" s="190"/>
      <c r="W76" s="189"/>
      <c r="X76" s="188"/>
      <c r="Y76" s="187"/>
      <c r="Z76" s="187"/>
      <c r="AA76" s="187"/>
      <c r="AB76" s="187"/>
      <c r="AC76" s="177"/>
    </row>
    <row r="77" spans="1:29" ht="15.95" customHeight="1">
      <c r="A77" s="166">
        <v>73</v>
      </c>
      <c r="B77" s="165" t="s">
        <v>349</v>
      </c>
      <c r="C77" s="164">
        <v>1149</v>
      </c>
      <c r="D77" s="163" t="s">
        <v>342</v>
      </c>
      <c r="E77" s="162"/>
      <c r="F77" s="210"/>
      <c r="G77" s="185"/>
      <c r="H77" s="211"/>
      <c r="I77" s="184"/>
      <c r="J77" s="210"/>
      <c r="K77" s="209"/>
      <c r="L77" s="160">
        <v>712.5</v>
      </c>
      <c r="M77" s="208"/>
      <c r="N77" s="207"/>
      <c r="O77" s="183"/>
      <c r="P77" s="180"/>
      <c r="Q77" s="208"/>
      <c r="R77" s="207"/>
      <c r="S77" s="183"/>
      <c r="T77" s="180"/>
      <c r="U77" s="206"/>
      <c r="V77" s="205"/>
      <c r="W77" s="183"/>
      <c r="X77" s="204"/>
      <c r="Y77" s="179"/>
      <c r="Z77" s="197"/>
      <c r="AA77" s="196"/>
      <c r="AB77" s="196"/>
      <c r="AC77" s="177"/>
    </row>
    <row r="78" spans="1:29" ht="15.95" customHeight="1">
      <c r="A78" s="166">
        <v>70</v>
      </c>
      <c r="B78" s="165" t="s">
        <v>348</v>
      </c>
      <c r="C78" s="164">
        <v>1149</v>
      </c>
      <c r="D78" s="163" t="s">
        <v>336</v>
      </c>
      <c r="E78" s="162"/>
      <c r="F78" s="210"/>
      <c r="G78" s="185"/>
      <c r="H78" s="211"/>
      <c r="I78" s="184"/>
      <c r="J78" s="210"/>
      <c r="K78" s="209"/>
      <c r="L78" s="160">
        <v>206.6</v>
      </c>
      <c r="M78" s="208"/>
      <c r="N78" s="207"/>
      <c r="O78" s="183"/>
      <c r="P78" s="180"/>
      <c r="Q78" s="208"/>
      <c r="R78" s="207"/>
      <c r="S78" s="183"/>
      <c r="T78" s="180"/>
      <c r="U78" s="206"/>
      <c r="V78" s="205"/>
      <c r="W78" s="183"/>
      <c r="X78" s="204"/>
      <c r="Y78" s="179"/>
      <c r="Z78" s="197"/>
      <c r="AA78" s="196"/>
      <c r="AB78" s="196"/>
      <c r="AC78" s="177"/>
    </row>
    <row r="79" spans="1:29" ht="15.95" customHeight="1">
      <c r="A79" s="166">
        <v>74</v>
      </c>
      <c r="B79" s="165" t="s">
        <v>347</v>
      </c>
      <c r="C79" s="164">
        <v>1149</v>
      </c>
      <c r="D79" s="163" t="s">
        <v>346</v>
      </c>
      <c r="E79" s="162"/>
      <c r="F79" s="176"/>
      <c r="G79" s="185"/>
      <c r="H79" s="203"/>
      <c r="I79" s="184"/>
      <c r="J79" s="176"/>
      <c r="K79" s="202"/>
      <c r="L79" s="160">
        <v>156.48</v>
      </c>
      <c r="M79" s="201"/>
      <c r="N79" s="200"/>
      <c r="O79" s="181"/>
      <c r="P79" s="180"/>
      <c r="Q79" s="201"/>
      <c r="R79" s="200"/>
      <c r="S79" s="183"/>
      <c r="T79" s="180"/>
      <c r="U79" s="199"/>
      <c r="V79" s="198"/>
      <c r="W79" s="181"/>
      <c r="X79" s="180"/>
      <c r="Y79" s="179"/>
      <c r="Z79" s="197"/>
      <c r="AA79" s="196"/>
      <c r="AB79" s="196"/>
      <c r="AC79" s="177"/>
    </row>
    <row r="80" spans="1:29" ht="32.1" customHeight="1">
      <c r="A80" s="166">
        <v>75</v>
      </c>
      <c r="B80" s="165" t="s">
        <v>345</v>
      </c>
      <c r="C80" s="186" t="s">
        <v>53</v>
      </c>
      <c r="D80" s="163" t="s">
        <v>336</v>
      </c>
      <c r="E80" s="195"/>
      <c r="F80" s="188"/>
      <c r="G80" s="194"/>
      <c r="H80" s="188"/>
      <c r="I80" s="193"/>
      <c r="J80" s="188"/>
      <c r="K80" s="189"/>
      <c r="L80" s="188"/>
      <c r="M80" s="189"/>
      <c r="N80" s="188"/>
      <c r="O80" s="189"/>
      <c r="P80" s="188"/>
      <c r="Q80" s="189"/>
      <c r="R80" s="188"/>
      <c r="S80" s="192"/>
      <c r="T80" s="188"/>
      <c r="U80" s="191"/>
      <c r="V80" s="190"/>
      <c r="W80" s="189"/>
      <c r="X80" s="188"/>
      <c r="Y80" s="187"/>
      <c r="Z80" s="187"/>
      <c r="AA80" s="187"/>
      <c r="AB80" s="187"/>
      <c r="AC80" s="177"/>
    </row>
    <row r="81" spans="1:29" ht="15.95" customHeight="1">
      <c r="A81" s="166">
        <v>76</v>
      </c>
      <c r="B81" s="163" t="s">
        <v>344</v>
      </c>
      <c r="C81" s="186" t="s">
        <v>53</v>
      </c>
      <c r="D81" s="163" t="s">
        <v>336</v>
      </c>
      <c r="E81" s="162"/>
      <c r="F81" s="176"/>
      <c r="G81" s="185" t="s">
        <v>53</v>
      </c>
      <c r="H81" s="175">
        <v>750</v>
      </c>
      <c r="I81" s="184"/>
      <c r="J81" s="176"/>
      <c r="K81" s="181"/>
      <c r="L81" s="180"/>
      <c r="M81" s="182"/>
      <c r="N81" s="176"/>
      <c r="O81" s="181"/>
      <c r="P81" s="180"/>
      <c r="Q81" s="182"/>
      <c r="R81" s="176"/>
      <c r="S81" s="183"/>
      <c r="T81" s="180"/>
      <c r="U81" s="182"/>
      <c r="V81" s="176"/>
      <c r="W81" s="181"/>
      <c r="X81" s="180"/>
      <c r="Y81" s="179"/>
      <c r="Z81" s="179"/>
      <c r="AA81" s="178"/>
      <c r="AB81" s="178"/>
      <c r="AC81" s="177"/>
    </row>
    <row r="82" spans="1:28" ht="15.95" customHeight="1">
      <c r="A82" s="166">
        <v>77</v>
      </c>
      <c r="B82" s="163" t="s">
        <v>343</v>
      </c>
      <c r="C82" s="174" t="s">
        <v>53</v>
      </c>
      <c r="D82" s="163" t="s">
        <v>342</v>
      </c>
      <c r="E82" s="162"/>
      <c r="F82" s="176">
        <v>50</v>
      </c>
      <c r="G82" s="171" t="s">
        <v>53</v>
      </c>
      <c r="H82" s="175">
        <v>50</v>
      </c>
      <c r="I82" s="159"/>
      <c r="J82" s="159"/>
      <c r="K82" s="158"/>
      <c r="L82" s="158"/>
      <c r="M82" s="159"/>
      <c r="N82" s="159"/>
      <c r="O82" s="158"/>
      <c r="P82" s="158"/>
      <c r="Q82" s="159"/>
      <c r="R82" s="159"/>
      <c r="S82" s="158"/>
      <c r="T82" s="158"/>
      <c r="U82" s="159"/>
      <c r="V82" s="159"/>
      <c r="W82" s="158"/>
      <c r="X82" s="158"/>
      <c r="Y82" s="159"/>
      <c r="Z82" s="159"/>
      <c r="AA82" s="158"/>
      <c r="AB82" s="158"/>
    </row>
    <row r="83" spans="1:28" ht="15.95" customHeight="1">
      <c r="A83" s="166">
        <v>78</v>
      </c>
      <c r="B83" s="169" t="s">
        <v>341</v>
      </c>
      <c r="C83" s="174" t="s">
        <v>53</v>
      </c>
      <c r="D83" s="169" t="s">
        <v>336</v>
      </c>
      <c r="E83" s="168"/>
      <c r="F83" s="167"/>
      <c r="G83" s="167"/>
      <c r="H83" s="167"/>
      <c r="I83" s="167"/>
      <c r="J83" s="167"/>
      <c r="K83" s="167"/>
      <c r="L83" s="167"/>
      <c r="M83" s="167"/>
      <c r="N83" s="167"/>
      <c r="O83" s="167"/>
      <c r="P83" s="167"/>
      <c r="Q83" s="167"/>
      <c r="R83" s="167"/>
      <c r="S83" s="167"/>
      <c r="T83" s="167"/>
      <c r="U83" s="167"/>
      <c r="V83" s="167"/>
      <c r="W83" s="167"/>
      <c r="X83" s="167"/>
      <c r="Y83" s="167"/>
      <c r="Z83" s="167"/>
      <c r="AA83" s="167"/>
      <c r="AB83" s="167"/>
    </row>
    <row r="84" spans="1:28" ht="15.95" customHeight="1">
      <c r="A84" s="166">
        <v>79</v>
      </c>
      <c r="B84" s="169" t="s">
        <v>340</v>
      </c>
      <c r="C84" s="174" t="s">
        <v>53</v>
      </c>
      <c r="D84" s="169" t="s">
        <v>336</v>
      </c>
      <c r="E84" s="173"/>
      <c r="F84" s="172">
        <v>40</v>
      </c>
      <c r="G84" s="171" t="s">
        <v>53</v>
      </c>
      <c r="H84" s="170">
        <v>25</v>
      </c>
      <c r="I84" s="159"/>
      <c r="J84" s="159"/>
      <c r="K84" s="158"/>
      <c r="L84" s="158"/>
      <c r="M84" s="159"/>
      <c r="N84" s="159"/>
      <c r="O84" s="158"/>
      <c r="P84" s="158"/>
      <c r="Q84" s="159"/>
      <c r="R84" s="159"/>
      <c r="S84" s="158"/>
      <c r="T84" s="158"/>
      <c r="U84" s="159"/>
      <c r="V84" s="159"/>
      <c r="W84" s="158"/>
      <c r="X84" s="158"/>
      <c r="Y84" s="159"/>
      <c r="Z84" s="159"/>
      <c r="AA84" s="158"/>
      <c r="AB84" s="158"/>
    </row>
    <row r="85" spans="1:28" ht="15.95" customHeight="1">
      <c r="A85" s="166">
        <v>80</v>
      </c>
      <c r="B85" s="169" t="s">
        <v>339</v>
      </c>
      <c r="C85" s="174" t="s">
        <v>53</v>
      </c>
      <c r="D85" s="169" t="s">
        <v>336</v>
      </c>
      <c r="E85" s="173"/>
      <c r="F85" s="172">
        <v>15</v>
      </c>
      <c r="G85" s="171" t="s">
        <v>53</v>
      </c>
      <c r="H85" s="170">
        <v>10</v>
      </c>
      <c r="I85" s="159"/>
      <c r="J85" s="159"/>
      <c r="K85" s="158"/>
      <c r="L85" s="158"/>
      <c r="M85" s="159"/>
      <c r="N85" s="159"/>
      <c r="O85" s="158"/>
      <c r="P85" s="158"/>
      <c r="Q85" s="159"/>
      <c r="R85" s="159"/>
      <c r="S85" s="158"/>
      <c r="T85" s="158"/>
      <c r="U85" s="159"/>
      <c r="V85" s="159"/>
      <c r="W85" s="158"/>
      <c r="X85" s="158"/>
      <c r="Y85" s="159"/>
      <c r="Z85" s="159"/>
      <c r="AA85" s="158"/>
      <c r="AB85" s="158"/>
    </row>
    <row r="86" spans="1:28" ht="15.95" customHeight="1">
      <c r="A86" s="166">
        <v>81</v>
      </c>
      <c r="B86" s="169" t="s">
        <v>338</v>
      </c>
      <c r="C86" s="164">
        <v>1151</v>
      </c>
      <c r="D86" s="169" t="s">
        <v>336</v>
      </c>
      <c r="E86" s="168"/>
      <c r="F86" s="167"/>
      <c r="G86" s="167"/>
      <c r="H86" s="167"/>
      <c r="I86" s="167"/>
      <c r="J86" s="167"/>
      <c r="K86" s="167"/>
      <c r="L86" s="167"/>
      <c r="M86" s="167"/>
      <c r="N86" s="167"/>
      <c r="O86" s="167"/>
      <c r="P86" s="167"/>
      <c r="Q86" s="167"/>
      <c r="R86" s="167"/>
      <c r="S86" s="167"/>
      <c r="T86" s="167"/>
      <c r="U86" s="167"/>
      <c r="V86" s="167"/>
      <c r="W86" s="167"/>
      <c r="X86" s="167"/>
      <c r="Y86" s="167"/>
      <c r="Z86" s="167"/>
      <c r="AA86" s="167"/>
      <c r="AB86" s="167"/>
    </row>
    <row r="87" spans="1:28" ht="15.95" customHeight="1">
      <c r="A87" s="166">
        <v>82</v>
      </c>
      <c r="B87" s="165" t="s">
        <v>337</v>
      </c>
      <c r="C87" s="164">
        <v>1151</v>
      </c>
      <c r="D87" s="163" t="s">
        <v>336</v>
      </c>
      <c r="E87" s="162"/>
      <c r="F87" s="159"/>
      <c r="G87" s="161"/>
      <c r="H87" s="161"/>
      <c r="I87" s="159"/>
      <c r="J87" s="159"/>
      <c r="K87" s="158"/>
      <c r="L87" s="160">
        <v>328.02</v>
      </c>
      <c r="M87" s="159"/>
      <c r="N87" s="159"/>
      <c r="O87" s="158"/>
      <c r="P87" s="158"/>
      <c r="Q87" s="159"/>
      <c r="R87" s="159"/>
      <c r="S87" s="158"/>
      <c r="T87" s="158"/>
      <c r="U87" s="159"/>
      <c r="V87" s="159"/>
      <c r="W87" s="158"/>
      <c r="X87" s="158"/>
      <c r="Y87" s="159"/>
      <c r="Z87" s="159"/>
      <c r="AA87" s="158"/>
      <c r="AB87" s="158"/>
    </row>
    <row r="88" spans="7:8" ht="12.75">
      <c r="G88" s="157"/>
      <c r="H88" s="157"/>
    </row>
    <row r="89" spans="7:8" ht="12.75">
      <c r="G89" s="157"/>
      <c r="H89" s="157"/>
    </row>
    <row r="90" spans="7:8" ht="12.75">
      <c r="G90" s="157"/>
      <c r="H90" s="157"/>
    </row>
    <row r="91" spans="7:8" ht="12.75">
      <c r="G91" s="157"/>
      <c r="H91" s="157"/>
    </row>
    <row r="92" spans="7:8" ht="12.75">
      <c r="G92" s="157"/>
      <c r="H92" s="157"/>
    </row>
  </sheetData>
  <protectedRanges>
    <protectedRange password="DAE1" sqref="W1" name="Range1" securityDescriptor="O:WDG:WDD:(A;;CC;;;S-1-5-21-326852099-1603424837-312552118-12458)(A;;CC;;;S-1-5-21-326852099-1603424837-312552118-656635)(A;;CC;;;S-1-5-21-326852099-1603424837-312552118-1366100)(A;;CC;;;S-1-5-21-326852099-1603424837-312552118-5419)(A;;CC;;;S-1-5-21-326852099-1603424837-312552118-12270)(A;;CC;;;S-1-5-21-326852099-1603424837-312552118-592712)(A;;CC;;;S-1-5-21-326852099-1603424837-312552118-12119)(A;;CC;;;S-1-5-21-326852099-1603424837-312552118-7810)(A;;CC;;;S-1-5-21-326852099-1603424837-312552118-12692)(A;;CC;;;S-1-5-21-326852099-1603424837-312552118-12152)(A;;CC;;;S-1-5-21-326852099-1603424837-312552118-1381250)(A;;CC;;;S-1-5-21-326852099-1603424837-312552118-236294)(A;;CC;;;S-1-5-21-326852099-1603424837-312552118-87506)(A;;CC;;;S-1-5-21-326852099-1603424837-312552118-12135)(A;;CC;;;S-1-5-21-326852099-1603424837-312552118-12123)(A;;CC;;;S-1-5-21-326852099-1603424837-312552118-631348)(A;;CC;;;S-1-5-21-326852099-1603424837-312552118-164485)(A;;CC;;;S-1-5-21-326852099-1603424837-312552118-14136)(A;;CC;;;S-1-5-21-326852099-1603424837-312552118-1328774)(A;;CC;;;S-1-5-21-326852099-1603424837-312552118-491847)(A;;CC;;;S-1-5-21-326852099-1603424837-312552118-601847)(A;;CC;;;S-1-5-21-326852099-1603424837-312552118-164785)(A;;CC;;;S-1-5-21-326852099-1603424837-312552118-267813)(A;;CC;;;S-1-5-21-326852099-1603424837-312552118-35538)(A;;CC;;;S-1-5-21-326852099-1603424837-312552118-16584)(A;;CC;;;S-1-5-21-326852099-1603424837-312552118-381457)(A;;CC;;;S-1-5-21-326852099-1603424837-312552118-299777)(A;;CC;;;S-1-5-21-326852099-1603424837-312552118-499735)(A;;CC;;;S-1-5-21-326852099-1603424837-312552118-641941)(A;;CC;;;S-1-5-21-326852099-1603424837-312552118-347625)(A;;CC;;;S-1-5-21-326852099-1603424837-312552118-164502)(A;;CC;;;S-1-5-21-326852099-1603424837-312552118-19220)(A;;CC;;;S-1-5-21-326852099-1603424837-312552118-306177)(A;;CC;;;S-1-5-21-326852099-1603424837-312552118-433821)(A;;CC;;;S-1-5-21-326852099-1603424837-312552118-400340)(A;;CC;;;S-1-5-21-326852099-1603424837-312552118-977525)(A;;CC;;;S-1-5-21-326852099-1603424837-312552118-692706)(A;;CC;;;S-1-5-21-326852099-1603424837-312552118-12074)(A;;CC;;;S-1-5-21-326852099-1603424837-312552118-659329)(A;;CC;;;S-1-5-21-326852099-1603424837-312552118-378924)(A;;CC;;;S-1-5-21-326852099-1603424837-312552118-1294939)(A;;CC;;;S-1-5-21-326852099-1603424837-312552118-1309228)(A;;CC;;;S-1-5-21-326852099-1603424837-312552118-275199)(A;;CC;;;S-1-5-21-326852099-1603424837-312552118-724743)(A;;CC;;;S-1-5-21-326852099-1603424837-312552118-292788)(A;;CC;;;S-1-5-21-326852099-1603424837-312552118-649618)(A;;CC;;;S-1-5-21-326852099-1603424837-312552118-621582)(A;;CC;;;S-1-5-21-326852099-1603424837-312552118-12196)(A;;CC;;;S-1-5-21-326852099-1603424837-312552118-643688)(A;;CC;;;S-1-5-21-326852099-1603424837-312552118-1171314)(A;;CC;;;S-1-5-21-326852099-1603424837-312552118-467267)(A;;CC;;;S-1-5-21-326852099-1603424837-312552118-1480888)(A;;CC;;;S-1-5-21-326852099-1603424837-312552118-474379)(A;;CC;;;S-1-5-21-326852099-1603424837-312552118-600030)(A;;CC;;;S-1-5-21-326852099-1603424837-312552118-605501)(A;;CC;;;S-1-5-21-326852099-1603424837-312552118-654847)(A;;CC;;;S-1-5-21-326852099-1603424837-312552118-1308994)(A;;CC;;;S-1-5-21-326852099-1603424837-312552118-186047)(A;;CC;;;S-1-5-21-326852099-1603424837-312552118-155177)(A;;CC;;;S-1-5-21-326852099-1603424837-312552118-457265)(A;;CC;;;S-1-5-21-326852099-1603424837-312552118-19437)(A;;CC;;;S-1-5-21-326852099-1603424837-312552118-288356)(A;;CC;;;S-1-5-21-326852099-1603424837-312552118-593595)(A;;CC;;;S-1-5-21-326852099-1603424837-312552118-436294)(A;;CC;;;S-1-5-21-326852099-1603424837-312552118-1367070)(A;;CC;;;S-1-5-21-326852099-1603424837-312552118-592531)(A;;CC;;;S-1-5-21-326852099-1603424837-312552118-10877)(A;;CC;;;S-1-5-21-326852099-1603424837-312552118-1377494)(A;;CC;;;S-1-5-21-326852099-1603424837-312552118-10089)(A;;CC;;;S-1-5-21-326852099-1603424837-312552118-587991)"/>
    <protectedRange password="DAE1" sqref="Y1" name="Range1_1" securityDescriptor="O:WDG:WDD:(A;;CC;;;S-1-5-21-326852099-1603424837-312552118-12458)(A;;CC;;;S-1-5-21-326852099-1603424837-312552118-656635)(A;;CC;;;S-1-5-21-326852099-1603424837-312552118-1366100)(A;;CC;;;S-1-5-21-326852099-1603424837-312552118-5419)(A;;CC;;;S-1-5-21-326852099-1603424837-312552118-12270)(A;;CC;;;S-1-5-21-326852099-1603424837-312552118-592712)(A;;CC;;;S-1-5-21-326852099-1603424837-312552118-12119)(A;;CC;;;S-1-5-21-326852099-1603424837-312552118-7810)(A;;CC;;;S-1-5-21-326852099-1603424837-312552118-12692)(A;;CC;;;S-1-5-21-326852099-1603424837-312552118-12152)(A;;CC;;;S-1-5-21-326852099-1603424837-312552118-1381250)(A;;CC;;;S-1-5-21-326852099-1603424837-312552118-236294)(A;;CC;;;S-1-5-21-326852099-1603424837-312552118-87506)(A;;CC;;;S-1-5-21-326852099-1603424837-312552118-12135)(A;;CC;;;S-1-5-21-326852099-1603424837-312552118-12123)(A;;CC;;;S-1-5-21-326852099-1603424837-312552118-631348)(A;;CC;;;S-1-5-21-326852099-1603424837-312552118-164485)(A;;CC;;;S-1-5-21-326852099-1603424837-312552118-14136)(A;;CC;;;S-1-5-21-326852099-1603424837-312552118-1328774)(A;;CC;;;S-1-5-21-326852099-1603424837-312552118-491847)(A;;CC;;;S-1-5-21-326852099-1603424837-312552118-601847)(A;;CC;;;S-1-5-21-326852099-1603424837-312552118-164785)(A;;CC;;;S-1-5-21-326852099-1603424837-312552118-267813)(A;;CC;;;S-1-5-21-326852099-1603424837-312552118-35538)(A;;CC;;;S-1-5-21-326852099-1603424837-312552118-16584)(A;;CC;;;S-1-5-21-326852099-1603424837-312552118-381457)(A;;CC;;;S-1-5-21-326852099-1603424837-312552118-299777)(A;;CC;;;S-1-5-21-326852099-1603424837-312552118-499735)(A;;CC;;;S-1-5-21-326852099-1603424837-312552118-641941)(A;;CC;;;S-1-5-21-326852099-1603424837-312552118-347625)(A;;CC;;;S-1-5-21-326852099-1603424837-312552118-164502)(A;;CC;;;S-1-5-21-326852099-1603424837-312552118-19220)(A;;CC;;;S-1-5-21-326852099-1603424837-312552118-306177)(A;;CC;;;S-1-5-21-326852099-1603424837-312552118-433821)(A;;CC;;;S-1-5-21-326852099-1603424837-312552118-400340)(A;;CC;;;S-1-5-21-326852099-1603424837-312552118-977525)(A;;CC;;;S-1-5-21-326852099-1603424837-312552118-692706)(A;;CC;;;S-1-5-21-326852099-1603424837-312552118-12074)(A;;CC;;;S-1-5-21-326852099-1603424837-312552118-659329)(A;;CC;;;S-1-5-21-326852099-1603424837-312552118-378924)(A;;CC;;;S-1-5-21-326852099-1603424837-312552118-1294939)(A;;CC;;;S-1-5-21-326852099-1603424837-312552118-1309228)(A;;CC;;;S-1-5-21-326852099-1603424837-312552118-275199)(A;;CC;;;S-1-5-21-326852099-1603424837-312552118-724743)(A;;CC;;;S-1-5-21-326852099-1603424837-312552118-292788)(A;;CC;;;S-1-5-21-326852099-1603424837-312552118-649618)(A;;CC;;;S-1-5-21-326852099-1603424837-312552118-621582)(A;;CC;;;S-1-5-21-326852099-1603424837-312552118-12196)(A;;CC;;;S-1-5-21-326852099-1603424837-312552118-643688)(A;;CC;;;S-1-5-21-326852099-1603424837-312552118-1171314)(A;;CC;;;S-1-5-21-326852099-1603424837-312552118-467267)(A;;CC;;;S-1-5-21-326852099-1603424837-312552118-1480888)(A;;CC;;;S-1-5-21-326852099-1603424837-312552118-474379)(A;;CC;;;S-1-5-21-326852099-1603424837-312552118-600030)(A;;CC;;;S-1-5-21-326852099-1603424837-312552118-605501)(A;;CC;;;S-1-5-21-326852099-1603424837-312552118-654847)(A;;CC;;;S-1-5-21-326852099-1603424837-312552118-1308994)(A;;CC;;;S-1-5-21-326852099-1603424837-312552118-186047)(A;;CC;;;S-1-5-21-326852099-1603424837-312552118-155177)(A;;CC;;;S-1-5-21-326852099-1603424837-312552118-457265)(A;;CC;;;S-1-5-21-326852099-1603424837-312552118-19437)(A;;CC;;;S-1-5-21-326852099-1603424837-312552118-288356)(A;;CC;;;S-1-5-21-326852099-1603424837-312552118-593595)(A;;CC;;;S-1-5-21-326852099-1603424837-312552118-436294)(A;;CC;;;S-1-5-21-326852099-1603424837-312552118-1367070)(A;;CC;;;S-1-5-21-326852099-1603424837-312552118-592531)(A;;CC;;;S-1-5-21-326852099-1603424837-312552118-10877)(A;;CC;;;S-1-5-21-326852099-1603424837-312552118-1377494)(A;;CC;;;S-1-5-21-326852099-1603424837-312552118-10089)(A;;CC;;;S-1-5-21-326852099-1603424837-312552118-587991)"/>
    <protectedRange password="DAE1" sqref="AA1" name="Range1_2" securityDescriptor="O:WDG:WDD:(A;;CC;;;S-1-5-21-326852099-1603424837-312552118-12458)(A;;CC;;;S-1-5-21-326852099-1603424837-312552118-656635)(A;;CC;;;S-1-5-21-326852099-1603424837-312552118-1366100)(A;;CC;;;S-1-5-21-326852099-1603424837-312552118-5419)(A;;CC;;;S-1-5-21-326852099-1603424837-312552118-12270)(A;;CC;;;S-1-5-21-326852099-1603424837-312552118-592712)(A;;CC;;;S-1-5-21-326852099-1603424837-312552118-12119)(A;;CC;;;S-1-5-21-326852099-1603424837-312552118-7810)(A;;CC;;;S-1-5-21-326852099-1603424837-312552118-12692)(A;;CC;;;S-1-5-21-326852099-1603424837-312552118-12152)(A;;CC;;;S-1-5-21-326852099-1603424837-312552118-1381250)(A;;CC;;;S-1-5-21-326852099-1603424837-312552118-236294)(A;;CC;;;S-1-5-21-326852099-1603424837-312552118-87506)(A;;CC;;;S-1-5-21-326852099-1603424837-312552118-12135)(A;;CC;;;S-1-5-21-326852099-1603424837-312552118-12123)(A;;CC;;;S-1-5-21-326852099-1603424837-312552118-631348)(A;;CC;;;S-1-5-21-326852099-1603424837-312552118-164485)(A;;CC;;;S-1-5-21-326852099-1603424837-312552118-14136)(A;;CC;;;S-1-5-21-326852099-1603424837-312552118-1328774)(A;;CC;;;S-1-5-21-326852099-1603424837-312552118-491847)(A;;CC;;;S-1-5-21-326852099-1603424837-312552118-601847)(A;;CC;;;S-1-5-21-326852099-1603424837-312552118-164785)(A;;CC;;;S-1-5-21-326852099-1603424837-312552118-267813)(A;;CC;;;S-1-5-21-326852099-1603424837-312552118-35538)(A;;CC;;;S-1-5-21-326852099-1603424837-312552118-16584)(A;;CC;;;S-1-5-21-326852099-1603424837-312552118-381457)(A;;CC;;;S-1-5-21-326852099-1603424837-312552118-299777)(A;;CC;;;S-1-5-21-326852099-1603424837-312552118-499735)(A;;CC;;;S-1-5-21-326852099-1603424837-312552118-641941)(A;;CC;;;S-1-5-21-326852099-1603424837-312552118-347625)(A;;CC;;;S-1-5-21-326852099-1603424837-312552118-164502)(A;;CC;;;S-1-5-21-326852099-1603424837-312552118-19220)(A;;CC;;;S-1-5-21-326852099-1603424837-312552118-306177)(A;;CC;;;S-1-5-21-326852099-1603424837-312552118-433821)(A;;CC;;;S-1-5-21-326852099-1603424837-312552118-400340)(A;;CC;;;S-1-5-21-326852099-1603424837-312552118-977525)(A;;CC;;;S-1-5-21-326852099-1603424837-312552118-692706)(A;;CC;;;S-1-5-21-326852099-1603424837-312552118-12074)(A;;CC;;;S-1-5-21-326852099-1603424837-312552118-659329)(A;;CC;;;S-1-5-21-326852099-1603424837-312552118-378924)(A;;CC;;;S-1-5-21-326852099-1603424837-312552118-1294939)(A;;CC;;;S-1-5-21-326852099-1603424837-312552118-1309228)(A;;CC;;;S-1-5-21-326852099-1603424837-312552118-275199)(A;;CC;;;S-1-5-21-326852099-1603424837-312552118-724743)(A;;CC;;;S-1-5-21-326852099-1603424837-312552118-292788)(A;;CC;;;S-1-5-21-326852099-1603424837-312552118-649618)(A;;CC;;;S-1-5-21-326852099-1603424837-312552118-621582)(A;;CC;;;S-1-5-21-326852099-1603424837-312552118-12196)(A;;CC;;;S-1-5-21-326852099-1603424837-312552118-643688)(A;;CC;;;S-1-5-21-326852099-1603424837-312552118-1171314)(A;;CC;;;S-1-5-21-326852099-1603424837-312552118-467267)(A;;CC;;;S-1-5-21-326852099-1603424837-312552118-1480888)(A;;CC;;;S-1-5-21-326852099-1603424837-312552118-474379)(A;;CC;;;S-1-5-21-326852099-1603424837-312552118-600030)(A;;CC;;;S-1-5-21-326852099-1603424837-312552118-605501)(A;;CC;;;S-1-5-21-326852099-1603424837-312552118-654847)(A;;CC;;;S-1-5-21-326852099-1603424837-312552118-1308994)(A;;CC;;;S-1-5-21-326852099-1603424837-312552118-186047)(A;;CC;;;S-1-5-21-326852099-1603424837-312552118-155177)(A;;CC;;;S-1-5-21-326852099-1603424837-312552118-457265)(A;;CC;;;S-1-5-21-326852099-1603424837-312552118-19437)(A;;CC;;;S-1-5-21-326852099-1603424837-312552118-288356)(A;;CC;;;S-1-5-21-326852099-1603424837-312552118-593595)(A;;CC;;;S-1-5-21-326852099-1603424837-312552118-436294)(A;;CC;;;S-1-5-21-326852099-1603424837-312552118-1367070)(A;;CC;;;S-1-5-21-326852099-1603424837-312552118-592531)(A;;CC;;;S-1-5-21-326852099-1603424837-312552118-10877)(A;;CC;;;S-1-5-21-326852099-1603424837-312552118-1377494)(A;;CC;;;S-1-5-21-326852099-1603424837-312552118-10089)(A;;CC;;;S-1-5-21-326852099-1603424837-312552118-587991)"/>
  </protectedRanges>
  <mergeCells count="24">
    <mergeCell ref="O2:P2"/>
    <mergeCell ref="O1:P1"/>
    <mergeCell ref="G2:H2"/>
    <mergeCell ref="I2:J2"/>
    <mergeCell ref="E1:F1"/>
    <mergeCell ref="E2:F2"/>
    <mergeCell ref="G1:H1"/>
    <mergeCell ref="I1:J1"/>
    <mergeCell ref="AA1:AB1"/>
    <mergeCell ref="W1:X1"/>
    <mergeCell ref="Y1:Z1"/>
    <mergeCell ref="K2:L2"/>
    <mergeCell ref="M2:N2"/>
    <mergeCell ref="W2:X2"/>
    <mergeCell ref="Y2:Z2"/>
    <mergeCell ref="AA2:AB2"/>
    <mergeCell ref="K1:L1"/>
    <mergeCell ref="M1:N1"/>
    <mergeCell ref="Q2:R2"/>
    <mergeCell ref="S2:T2"/>
    <mergeCell ref="U2:V2"/>
    <mergeCell ref="Q1:R1"/>
    <mergeCell ref="S1:T1"/>
    <mergeCell ref="U1:V1"/>
  </mergeCells>
  <hyperlinks>
    <hyperlink ref="C9" r:id="rId1" display="http://www.dgsremoteportlets.state.pa.us/Commodity/Specifications/1071.pdf"/>
    <hyperlink ref="C10" r:id="rId2" display="http://www.dgsremoteportlets.state.pa.us/Commodity/Specifications/1071.pdf"/>
    <hyperlink ref="C11" r:id="rId3" display="http://www.dgsremoteportlets.state.pa.us/Commodity/Specifications/1136.pdf"/>
    <hyperlink ref="C12" r:id="rId4" display="http://www.dgsremoteportlets.state.pa.us/Commodity/Specifications/1148.pdf"/>
    <hyperlink ref="C13" r:id="rId5" display="http://www.dgsremoteportlets.state.pa.us/Commodity/Specifications/1148.pdf"/>
    <hyperlink ref="C14" r:id="rId6" display="http://www.dgsremoteportlets.state.pa.us/Commodity/Specifications/1148.pdf"/>
    <hyperlink ref="C15" r:id="rId7" display="http://www.dgsremoteportlets.state.pa.us/Commodity/Specifications/1124.pdf"/>
    <hyperlink ref="C16" r:id="rId8" display="http://www.dgsremoteportlets.state.pa.us/Commodity/Specifications/1124.pdf"/>
    <hyperlink ref="C17" r:id="rId9" display="http://www.dgsremoteportlets.state.pa.us/Commodity/Specifications/1125.pdf"/>
    <hyperlink ref="C18" r:id="rId10" display="http://www.dgsremoteportlets.state.pa.us/Commodity/Specifications/1125.pdf"/>
    <hyperlink ref="C19" r:id="rId11" display="http://www.dgsremoteportlets.state.pa.us/Commodity/Specifications/1125.pdf"/>
    <hyperlink ref="C20" r:id="rId12" display="http://www.dgsremoteportlets.state.pa.us/Commodity/Specifications/1125.pdf"/>
    <hyperlink ref="C21" r:id="rId13" display="http://www.dgsremoteportlets.state.pa.us/Commodity/Specifications/1125.pdf"/>
    <hyperlink ref="C22" r:id="rId14" display="http://www.dgsremoteportlets.state.pa.us/Commodity/Specifications/1147.pdf"/>
    <hyperlink ref="C23" r:id="rId15" display="http://www.dgsremoteportlets.state.pa.us/Commodity/Specifications/1147.pdf"/>
    <hyperlink ref="C24" r:id="rId16" display="http://www.dgsremoteportlets.state.pa.us/Commodity/Specifications/1147.pdf"/>
    <hyperlink ref="C25" r:id="rId17" display="http://www.dgsremoteportlets.state.pa.us/Commodity/Specifications/1147.pdf"/>
    <hyperlink ref="C26" r:id="rId18" display="http://www.dgsremoteportlets.state.pa.us/Commodity/Specifications/1147.pdf"/>
    <hyperlink ref="C27" r:id="rId19" display="http://www.dgsremoteportlets.state.pa.us/Commodity/Specifications/1147.pdf"/>
    <hyperlink ref="C28" r:id="rId20" display="http://www.dgsremoteportlets.state.pa.us/Commodity/Specifications/1070.pdf"/>
    <hyperlink ref="C29" r:id="rId21" display="http://www.dgsremoteportlets.state.pa.us/Commodity/Specifications/1070.pdf"/>
    <hyperlink ref="C30" r:id="rId22" display="http://www.dgsremoteportlets.state.pa.us/Commodity/Specifications/1070.pdf"/>
    <hyperlink ref="C31" r:id="rId23" display="http://www.dgsremoteportlets.state.pa.us/Commodity/Specifications/1070.pdf"/>
    <hyperlink ref="C32" r:id="rId24" display="http://www.dgsremoteportlets.state.pa.us/Commodity/Specifications/1070.pdf"/>
    <hyperlink ref="C33" r:id="rId25" display="http://www.dgsremoteportlets.state.pa.us/Commodity/Specifications/1070.pdf"/>
    <hyperlink ref="C34" r:id="rId26" display="http://www.dgsremoteportlets.state.pa.us/Commodity/Specifications/1070.pdf"/>
    <hyperlink ref="C35" r:id="rId27" display="http://www.dgsremoteportlets.state.pa.us/Commodity/Specifications/1073.pdf"/>
    <hyperlink ref="C37" r:id="rId28" display="http://www.dgsremoteportlets.state.pa.us/Commodity/Specifications/1073.pdf"/>
    <hyperlink ref="C38" r:id="rId29" display="http://www.dgsremoteportlets.state.pa.us/Commodity/Specifications/1074.pdf"/>
    <hyperlink ref="C40" r:id="rId30" display="http://www.dgsremoteportlets.state.pa.us/Commodity/Specifications/1074.pdf"/>
    <hyperlink ref="C41" r:id="rId31" display="http://www.dgsremoteportlets.state.pa.us/Commodity/Specifications/1074.pdf"/>
    <hyperlink ref="C42" r:id="rId32" display="http://www.dgsremoteportlets.state.pa.us/Commodity/Specifications/1074.pdf"/>
    <hyperlink ref="C43" r:id="rId33" display="http://www.dgsremoteportlets.state.pa.us/Commodity/Specifications/1074.pdf"/>
    <hyperlink ref="C45" r:id="rId34" display="http://www.dgsremoteportlets.state.pa.us/Commodity/Specifications/1128.pdf"/>
    <hyperlink ref="C46" r:id="rId35" display="http://www.dgsremoteportlets.state.pa.us/Commodity/Specifications/1147.pdf"/>
    <hyperlink ref="C47" r:id="rId36" display="http://www.dgsremoteportlets.state.pa.us/Commodity/Specifications/1134.pdf"/>
    <hyperlink ref="C49" r:id="rId37" display="http://www.dgsremoteportlets.state.pa.us/Commodity/Specifications/1135.pdf"/>
    <hyperlink ref="C50" r:id="rId38" display="http://www.dgsremoteportlets.state.pa.us/Commodity/Specifications/1137.pdf"/>
    <hyperlink ref="C51" r:id="rId39" display="http://www.dgsremoteportlets.state.pa.us/Commodity/Specifications/1137.pdf"/>
    <hyperlink ref="C52" r:id="rId40" display="http://www.dgsremoteportlets.state.pa.us/Commodity/Specifications/1138.pdf"/>
    <hyperlink ref="C53" r:id="rId41" display="http://www.dgsremoteportlets.state.pa.us/Commodity/Specifications/1138.pdf"/>
    <hyperlink ref="C54" r:id="rId42" display="http://www.dgsremoteportlets.state.pa.us/Commodity/Specifications/1139.pdf"/>
    <hyperlink ref="C55" r:id="rId43" display="http://www.dgsremoteportlets.state.pa.us/Commodity/Specifications/1139.pdf"/>
    <hyperlink ref="C56" r:id="rId44" display="http://www.dgsremoteportlets.state.pa.us/Commodity/Specifications/1139.pdf"/>
    <hyperlink ref="C57" r:id="rId45" display="http://www.dgsremoteportlets.state.pa.us/Commodity/Specifications/1140.pdf"/>
    <hyperlink ref="C59" r:id="rId46" display="http://www.dgsremoteportlets.state.pa.us/Commodity/Specifications/1142.pdf"/>
    <hyperlink ref="C60" r:id="rId47" display="http://www.dgsremoteportlets.state.pa.us/Commodity/Specifications/1142.pdf"/>
    <hyperlink ref="C61" r:id="rId48" display="http://www.dgsremoteportlets.state.pa.us/Commodity/Specifications/1142.pdf"/>
    <hyperlink ref="C87" r:id="rId49" display="http://www.dgsremoteportlets.state.pa.us/Commodity/Specifications/1151.pdf"/>
    <hyperlink ref="C65" r:id="rId50" display="http://www.dgsremoteportlets.state.pa.us/Commodity/Specifications/1150.pdf"/>
    <hyperlink ref="C72" r:id="rId51" display="http://www.dgsremoteportlets.state.pa.us/Commodity/Specifications/1149.pdf"/>
    <hyperlink ref="C86" r:id="rId52" display="http://www.dgsremoteportlets.state.pa.us/Commodity/Specifications/1151.pdf"/>
  </hyperlinks>
  <printOptions/>
  <pageMargins left="0.7" right="0.7" top="0.75" bottom="0.75" header="0.3" footer="0.3"/>
  <pageSetup fitToHeight="2" fitToWidth="2" horizontalDpi="600" verticalDpi="600" orientation="landscape" paperSize="3" scale="73" r:id="rId54"/>
  <customProperties>
    <customPr name="_pios_id" r:id="rId55"/>
  </customProperties>
  <drawing r:id="rId5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1D50C-10F3-4DF0-A8B2-F122877BC98D}">
  <sheetPr>
    <tabColor theme="4" tint="0.39998000860214233"/>
  </sheetPr>
  <dimension ref="A1:M69"/>
  <sheetViews>
    <sheetView zoomScale="86" zoomScaleNormal="86" workbookViewId="0" topLeftCell="A1">
      <pane ySplit="1" topLeftCell="A2" activePane="bottomLeft" state="frozen"/>
      <selection pane="topLeft" activeCell="E4" sqref="E4"/>
      <selection pane="bottomLeft" activeCell="E4" sqref="E4"/>
    </sheetView>
  </sheetViews>
  <sheetFormatPr defaultColWidth="9.140625" defaultRowHeight="12.75"/>
  <cols>
    <col min="1" max="1" width="23.57421875" style="310" bestFit="1" customWidth="1"/>
    <col min="2" max="2" width="13.7109375" style="312" customWidth="1"/>
    <col min="3" max="3" width="14.00390625" style="311" customWidth="1"/>
    <col min="4" max="4" width="14.7109375" style="311" customWidth="1"/>
    <col min="5" max="5" width="16.28125" style="311" bestFit="1" customWidth="1"/>
    <col min="6" max="6" width="15.8515625" style="312" customWidth="1"/>
    <col min="7" max="7" width="13.421875" style="311" customWidth="1"/>
    <col min="8" max="8" width="14.57421875" style="311" customWidth="1"/>
    <col min="9" max="9" width="12.8515625" style="311" customWidth="1"/>
    <col min="10" max="10" width="13.00390625" style="311" customWidth="1"/>
    <col min="11" max="11" width="15.7109375" style="311" customWidth="1"/>
    <col min="12" max="12" width="15.140625" style="310" customWidth="1"/>
    <col min="13" max="13" width="16.28125" style="310" customWidth="1"/>
    <col min="14" max="245" width="8.8515625" style="310" customWidth="1"/>
    <col min="246" max="246" width="23.57421875" style="310" bestFit="1" customWidth="1"/>
    <col min="247" max="247" width="13.7109375" style="310" customWidth="1"/>
    <col min="248" max="248" width="12.28125" style="310" customWidth="1"/>
    <col min="249" max="249" width="12.421875" style="310" bestFit="1" customWidth="1"/>
    <col min="250" max="250" width="16.28125" style="310" bestFit="1" customWidth="1"/>
    <col min="251" max="251" width="15.8515625" style="310" customWidth="1"/>
    <col min="252" max="252" width="13.421875" style="310" customWidth="1"/>
    <col min="253" max="253" width="14.57421875" style="310" customWidth="1"/>
    <col min="254" max="254" width="12.8515625" style="310" customWidth="1"/>
    <col min="255" max="255" width="17.421875" style="310" customWidth="1"/>
    <col min="256" max="256" width="11.7109375" style="310" customWidth="1"/>
    <col min="257" max="257" width="13.00390625" style="310" customWidth="1"/>
    <col min="258" max="258" width="13.28125" style="310" bestFit="1" customWidth="1"/>
    <col min="259" max="501" width="8.8515625" style="310" customWidth="1"/>
    <col min="502" max="502" width="23.57421875" style="310" bestFit="1" customWidth="1"/>
    <col min="503" max="503" width="13.7109375" style="310" customWidth="1"/>
    <col min="504" max="504" width="12.28125" style="310" customWidth="1"/>
    <col min="505" max="505" width="12.421875" style="310" bestFit="1" customWidth="1"/>
    <col min="506" max="506" width="16.28125" style="310" bestFit="1" customWidth="1"/>
    <col min="507" max="507" width="15.8515625" style="310" customWidth="1"/>
    <col min="508" max="508" width="13.421875" style="310" customWidth="1"/>
    <col min="509" max="509" width="14.57421875" style="310" customWidth="1"/>
    <col min="510" max="510" width="12.8515625" style="310" customWidth="1"/>
    <col min="511" max="511" width="17.421875" style="310" customWidth="1"/>
    <col min="512" max="512" width="11.7109375" style="310" customWidth="1"/>
    <col min="513" max="513" width="13.00390625" style="310" customWidth="1"/>
    <col min="514" max="514" width="13.28125" style="310" bestFit="1" customWidth="1"/>
    <col min="515" max="757" width="8.8515625" style="310" customWidth="1"/>
    <col min="758" max="758" width="23.57421875" style="310" bestFit="1" customWidth="1"/>
    <col min="759" max="759" width="13.7109375" style="310" customWidth="1"/>
    <col min="760" max="760" width="12.28125" style="310" customWidth="1"/>
    <col min="761" max="761" width="12.421875" style="310" bestFit="1" customWidth="1"/>
    <col min="762" max="762" width="16.28125" style="310" bestFit="1" customWidth="1"/>
    <col min="763" max="763" width="15.8515625" style="310" customWidth="1"/>
    <col min="764" max="764" width="13.421875" style="310" customWidth="1"/>
    <col min="765" max="765" width="14.57421875" style="310" customWidth="1"/>
    <col min="766" max="766" width="12.8515625" style="310" customWidth="1"/>
    <col min="767" max="767" width="17.421875" style="310" customWidth="1"/>
    <col min="768" max="768" width="11.7109375" style="310" customWidth="1"/>
    <col min="769" max="769" width="13.00390625" style="310" customWidth="1"/>
    <col min="770" max="770" width="13.28125" style="310" bestFit="1" customWidth="1"/>
    <col min="771" max="1013" width="8.8515625" style="310" customWidth="1"/>
    <col min="1014" max="1014" width="23.57421875" style="310" bestFit="1" customWidth="1"/>
    <col min="1015" max="1015" width="13.7109375" style="310" customWidth="1"/>
    <col min="1016" max="1016" width="12.28125" style="310" customWidth="1"/>
    <col min="1017" max="1017" width="12.421875" style="310" bestFit="1" customWidth="1"/>
    <col min="1018" max="1018" width="16.28125" style="310" bestFit="1" customWidth="1"/>
    <col min="1019" max="1019" width="15.8515625" style="310" customWidth="1"/>
    <col min="1020" max="1020" width="13.421875" style="310" customWidth="1"/>
    <col min="1021" max="1021" width="14.57421875" style="310" customWidth="1"/>
    <col min="1022" max="1022" width="12.8515625" style="310" customWidth="1"/>
    <col min="1023" max="1023" width="17.421875" style="310" customWidth="1"/>
    <col min="1024" max="1024" width="11.7109375" style="310" customWidth="1"/>
    <col min="1025" max="1025" width="13.00390625" style="310" customWidth="1"/>
    <col min="1026" max="1026" width="13.28125" style="310" bestFit="1" customWidth="1"/>
    <col min="1027" max="1269" width="8.8515625" style="310" customWidth="1"/>
    <col min="1270" max="1270" width="23.57421875" style="310" bestFit="1" customWidth="1"/>
    <col min="1271" max="1271" width="13.7109375" style="310" customWidth="1"/>
    <col min="1272" max="1272" width="12.28125" style="310" customWidth="1"/>
    <col min="1273" max="1273" width="12.421875" style="310" bestFit="1" customWidth="1"/>
    <col min="1274" max="1274" width="16.28125" style="310" bestFit="1" customWidth="1"/>
    <col min="1275" max="1275" width="15.8515625" style="310" customWidth="1"/>
    <col min="1276" max="1276" width="13.421875" style="310" customWidth="1"/>
    <col min="1277" max="1277" width="14.57421875" style="310" customWidth="1"/>
    <col min="1278" max="1278" width="12.8515625" style="310" customWidth="1"/>
    <col min="1279" max="1279" width="17.421875" style="310" customWidth="1"/>
    <col min="1280" max="1280" width="11.7109375" style="310" customWidth="1"/>
    <col min="1281" max="1281" width="13.00390625" style="310" customWidth="1"/>
    <col min="1282" max="1282" width="13.28125" style="310" bestFit="1" customWidth="1"/>
    <col min="1283" max="1525" width="8.8515625" style="310" customWidth="1"/>
    <col min="1526" max="1526" width="23.57421875" style="310" bestFit="1" customWidth="1"/>
    <col min="1527" max="1527" width="13.7109375" style="310" customWidth="1"/>
    <col min="1528" max="1528" width="12.28125" style="310" customWidth="1"/>
    <col min="1529" max="1529" width="12.421875" style="310" bestFit="1" customWidth="1"/>
    <col min="1530" max="1530" width="16.28125" style="310" bestFit="1" customWidth="1"/>
    <col min="1531" max="1531" width="15.8515625" style="310" customWidth="1"/>
    <col min="1532" max="1532" width="13.421875" style="310" customWidth="1"/>
    <col min="1533" max="1533" width="14.57421875" style="310" customWidth="1"/>
    <col min="1534" max="1534" width="12.8515625" style="310" customWidth="1"/>
    <col min="1535" max="1535" width="17.421875" style="310" customWidth="1"/>
    <col min="1536" max="1536" width="11.7109375" style="310" customWidth="1"/>
    <col min="1537" max="1537" width="13.00390625" style="310" customWidth="1"/>
    <col min="1538" max="1538" width="13.28125" style="310" bestFit="1" customWidth="1"/>
    <col min="1539" max="1781" width="8.8515625" style="310" customWidth="1"/>
    <col min="1782" max="1782" width="23.57421875" style="310" bestFit="1" customWidth="1"/>
    <col min="1783" max="1783" width="13.7109375" style="310" customWidth="1"/>
    <col min="1784" max="1784" width="12.28125" style="310" customWidth="1"/>
    <col min="1785" max="1785" width="12.421875" style="310" bestFit="1" customWidth="1"/>
    <col min="1786" max="1786" width="16.28125" style="310" bestFit="1" customWidth="1"/>
    <col min="1787" max="1787" width="15.8515625" style="310" customWidth="1"/>
    <col min="1788" max="1788" width="13.421875" style="310" customWidth="1"/>
    <col min="1789" max="1789" width="14.57421875" style="310" customWidth="1"/>
    <col min="1790" max="1790" width="12.8515625" style="310" customWidth="1"/>
    <col min="1791" max="1791" width="17.421875" style="310" customWidth="1"/>
    <col min="1792" max="1792" width="11.7109375" style="310" customWidth="1"/>
    <col min="1793" max="1793" width="13.00390625" style="310" customWidth="1"/>
    <col min="1794" max="1794" width="13.28125" style="310" bestFit="1" customWidth="1"/>
    <col min="1795" max="2037" width="8.8515625" style="310" customWidth="1"/>
    <col min="2038" max="2038" width="23.57421875" style="310" bestFit="1" customWidth="1"/>
    <col min="2039" max="2039" width="13.7109375" style="310" customWidth="1"/>
    <col min="2040" max="2040" width="12.28125" style="310" customWidth="1"/>
    <col min="2041" max="2041" width="12.421875" style="310" bestFit="1" customWidth="1"/>
    <col min="2042" max="2042" width="16.28125" style="310" bestFit="1" customWidth="1"/>
    <col min="2043" max="2043" width="15.8515625" style="310" customWidth="1"/>
    <col min="2044" max="2044" width="13.421875" style="310" customWidth="1"/>
    <col min="2045" max="2045" width="14.57421875" style="310" customWidth="1"/>
    <col min="2046" max="2046" width="12.8515625" style="310" customWidth="1"/>
    <col min="2047" max="2047" width="17.421875" style="310" customWidth="1"/>
    <col min="2048" max="2048" width="11.7109375" style="310" customWidth="1"/>
    <col min="2049" max="2049" width="13.00390625" style="310" customWidth="1"/>
    <col min="2050" max="2050" width="13.28125" style="310" bestFit="1" customWidth="1"/>
    <col min="2051" max="2293" width="8.8515625" style="310" customWidth="1"/>
    <col min="2294" max="2294" width="23.57421875" style="310" bestFit="1" customWidth="1"/>
    <col min="2295" max="2295" width="13.7109375" style="310" customWidth="1"/>
    <col min="2296" max="2296" width="12.28125" style="310" customWidth="1"/>
    <col min="2297" max="2297" width="12.421875" style="310" bestFit="1" customWidth="1"/>
    <col min="2298" max="2298" width="16.28125" style="310" bestFit="1" customWidth="1"/>
    <col min="2299" max="2299" width="15.8515625" style="310" customWidth="1"/>
    <col min="2300" max="2300" width="13.421875" style="310" customWidth="1"/>
    <col min="2301" max="2301" width="14.57421875" style="310" customWidth="1"/>
    <col min="2302" max="2302" width="12.8515625" style="310" customWidth="1"/>
    <col min="2303" max="2303" width="17.421875" style="310" customWidth="1"/>
    <col min="2304" max="2304" width="11.7109375" style="310" customWidth="1"/>
    <col min="2305" max="2305" width="13.00390625" style="310" customWidth="1"/>
    <col min="2306" max="2306" width="13.28125" style="310" bestFit="1" customWidth="1"/>
    <col min="2307" max="2549" width="8.8515625" style="310" customWidth="1"/>
    <col min="2550" max="2550" width="23.57421875" style="310" bestFit="1" customWidth="1"/>
    <col min="2551" max="2551" width="13.7109375" style="310" customWidth="1"/>
    <col min="2552" max="2552" width="12.28125" style="310" customWidth="1"/>
    <col min="2553" max="2553" width="12.421875" style="310" bestFit="1" customWidth="1"/>
    <col min="2554" max="2554" width="16.28125" style="310" bestFit="1" customWidth="1"/>
    <col min="2555" max="2555" width="15.8515625" style="310" customWidth="1"/>
    <col min="2556" max="2556" width="13.421875" style="310" customWidth="1"/>
    <col min="2557" max="2557" width="14.57421875" style="310" customWidth="1"/>
    <col min="2558" max="2558" width="12.8515625" style="310" customWidth="1"/>
    <col min="2559" max="2559" width="17.421875" style="310" customWidth="1"/>
    <col min="2560" max="2560" width="11.7109375" style="310" customWidth="1"/>
    <col min="2561" max="2561" width="13.00390625" style="310" customWidth="1"/>
    <col min="2562" max="2562" width="13.28125" style="310" bestFit="1" customWidth="1"/>
    <col min="2563" max="2805" width="8.8515625" style="310" customWidth="1"/>
    <col min="2806" max="2806" width="23.57421875" style="310" bestFit="1" customWidth="1"/>
    <col min="2807" max="2807" width="13.7109375" style="310" customWidth="1"/>
    <col min="2808" max="2808" width="12.28125" style="310" customWidth="1"/>
    <col min="2809" max="2809" width="12.421875" style="310" bestFit="1" customWidth="1"/>
    <col min="2810" max="2810" width="16.28125" style="310" bestFit="1" customWidth="1"/>
    <col min="2811" max="2811" width="15.8515625" style="310" customWidth="1"/>
    <col min="2812" max="2812" width="13.421875" style="310" customWidth="1"/>
    <col min="2813" max="2813" width="14.57421875" style="310" customWidth="1"/>
    <col min="2814" max="2814" width="12.8515625" style="310" customWidth="1"/>
    <col min="2815" max="2815" width="17.421875" style="310" customWidth="1"/>
    <col min="2816" max="2816" width="11.7109375" style="310" customWidth="1"/>
    <col min="2817" max="2817" width="13.00390625" style="310" customWidth="1"/>
    <col min="2818" max="2818" width="13.28125" style="310" bestFit="1" customWidth="1"/>
    <col min="2819" max="3061" width="8.8515625" style="310" customWidth="1"/>
    <col min="3062" max="3062" width="23.57421875" style="310" bestFit="1" customWidth="1"/>
    <col min="3063" max="3063" width="13.7109375" style="310" customWidth="1"/>
    <col min="3064" max="3064" width="12.28125" style="310" customWidth="1"/>
    <col min="3065" max="3065" width="12.421875" style="310" bestFit="1" customWidth="1"/>
    <col min="3066" max="3066" width="16.28125" style="310" bestFit="1" customWidth="1"/>
    <col min="3067" max="3067" width="15.8515625" style="310" customWidth="1"/>
    <col min="3068" max="3068" width="13.421875" style="310" customWidth="1"/>
    <col min="3069" max="3069" width="14.57421875" style="310" customWidth="1"/>
    <col min="3070" max="3070" width="12.8515625" style="310" customWidth="1"/>
    <col min="3071" max="3071" width="17.421875" style="310" customWidth="1"/>
    <col min="3072" max="3072" width="11.7109375" style="310" customWidth="1"/>
    <col min="3073" max="3073" width="13.00390625" style="310" customWidth="1"/>
    <col min="3074" max="3074" width="13.28125" style="310" bestFit="1" customWidth="1"/>
    <col min="3075" max="3317" width="8.8515625" style="310" customWidth="1"/>
    <col min="3318" max="3318" width="23.57421875" style="310" bestFit="1" customWidth="1"/>
    <col min="3319" max="3319" width="13.7109375" style="310" customWidth="1"/>
    <col min="3320" max="3320" width="12.28125" style="310" customWidth="1"/>
    <col min="3321" max="3321" width="12.421875" style="310" bestFit="1" customWidth="1"/>
    <col min="3322" max="3322" width="16.28125" style="310" bestFit="1" customWidth="1"/>
    <col min="3323" max="3323" width="15.8515625" style="310" customWidth="1"/>
    <col min="3324" max="3324" width="13.421875" style="310" customWidth="1"/>
    <col min="3325" max="3325" width="14.57421875" style="310" customWidth="1"/>
    <col min="3326" max="3326" width="12.8515625" style="310" customWidth="1"/>
    <col min="3327" max="3327" width="17.421875" style="310" customWidth="1"/>
    <col min="3328" max="3328" width="11.7109375" style="310" customWidth="1"/>
    <col min="3329" max="3329" width="13.00390625" style="310" customWidth="1"/>
    <col min="3330" max="3330" width="13.28125" style="310" bestFit="1" customWidth="1"/>
    <col min="3331" max="3573" width="8.8515625" style="310" customWidth="1"/>
    <col min="3574" max="3574" width="23.57421875" style="310" bestFit="1" customWidth="1"/>
    <col min="3575" max="3575" width="13.7109375" style="310" customWidth="1"/>
    <col min="3576" max="3576" width="12.28125" style="310" customWidth="1"/>
    <col min="3577" max="3577" width="12.421875" style="310" bestFit="1" customWidth="1"/>
    <col min="3578" max="3578" width="16.28125" style="310" bestFit="1" customWidth="1"/>
    <col min="3579" max="3579" width="15.8515625" style="310" customWidth="1"/>
    <col min="3580" max="3580" width="13.421875" style="310" customWidth="1"/>
    <col min="3581" max="3581" width="14.57421875" style="310" customWidth="1"/>
    <col min="3582" max="3582" width="12.8515625" style="310" customWidth="1"/>
    <col min="3583" max="3583" width="17.421875" style="310" customWidth="1"/>
    <col min="3584" max="3584" width="11.7109375" style="310" customWidth="1"/>
    <col min="3585" max="3585" width="13.00390625" style="310" customWidth="1"/>
    <col min="3586" max="3586" width="13.28125" style="310" bestFit="1" customWidth="1"/>
    <col min="3587" max="3829" width="8.8515625" style="310" customWidth="1"/>
    <col min="3830" max="3830" width="23.57421875" style="310" bestFit="1" customWidth="1"/>
    <col min="3831" max="3831" width="13.7109375" style="310" customWidth="1"/>
    <col min="3832" max="3832" width="12.28125" style="310" customWidth="1"/>
    <col min="3833" max="3833" width="12.421875" style="310" bestFit="1" customWidth="1"/>
    <col min="3834" max="3834" width="16.28125" style="310" bestFit="1" customWidth="1"/>
    <col min="3835" max="3835" width="15.8515625" style="310" customWidth="1"/>
    <col min="3836" max="3836" width="13.421875" style="310" customWidth="1"/>
    <col min="3837" max="3837" width="14.57421875" style="310" customWidth="1"/>
    <col min="3838" max="3838" width="12.8515625" style="310" customWidth="1"/>
    <col min="3839" max="3839" width="17.421875" style="310" customWidth="1"/>
    <col min="3840" max="3840" width="11.7109375" style="310" customWidth="1"/>
    <col min="3841" max="3841" width="13.00390625" style="310" customWidth="1"/>
    <col min="3842" max="3842" width="13.28125" style="310" bestFit="1" customWidth="1"/>
    <col min="3843" max="4085" width="8.8515625" style="310" customWidth="1"/>
    <col min="4086" max="4086" width="23.57421875" style="310" bestFit="1" customWidth="1"/>
    <col min="4087" max="4087" width="13.7109375" style="310" customWidth="1"/>
    <col min="4088" max="4088" width="12.28125" style="310" customWidth="1"/>
    <col min="4089" max="4089" width="12.421875" style="310" bestFit="1" customWidth="1"/>
    <col min="4090" max="4090" width="16.28125" style="310" bestFit="1" customWidth="1"/>
    <col min="4091" max="4091" width="15.8515625" style="310" customWidth="1"/>
    <col min="4092" max="4092" width="13.421875" style="310" customWidth="1"/>
    <col min="4093" max="4093" width="14.57421875" style="310" customWidth="1"/>
    <col min="4094" max="4094" width="12.8515625" style="310" customWidth="1"/>
    <col min="4095" max="4095" width="17.421875" style="310" customWidth="1"/>
    <col min="4096" max="4096" width="11.7109375" style="310" customWidth="1"/>
    <col min="4097" max="4097" width="13.00390625" style="310" customWidth="1"/>
    <col min="4098" max="4098" width="13.28125" style="310" bestFit="1" customWidth="1"/>
    <col min="4099" max="4341" width="8.8515625" style="310" customWidth="1"/>
    <col min="4342" max="4342" width="23.57421875" style="310" bestFit="1" customWidth="1"/>
    <col min="4343" max="4343" width="13.7109375" style="310" customWidth="1"/>
    <col min="4344" max="4344" width="12.28125" style="310" customWidth="1"/>
    <col min="4345" max="4345" width="12.421875" style="310" bestFit="1" customWidth="1"/>
    <col min="4346" max="4346" width="16.28125" style="310" bestFit="1" customWidth="1"/>
    <col min="4347" max="4347" width="15.8515625" style="310" customWidth="1"/>
    <col min="4348" max="4348" width="13.421875" style="310" customWidth="1"/>
    <col min="4349" max="4349" width="14.57421875" style="310" customWidth="1"/>
    <col min="4350" max="4350" width="12.8515625" style="310" customWidth="1"/>
    <col min="4351" max="4351" width="17.421875" style="310" customWidth="1"/>
    <col min="4352" max="4352" width="11.7109375" style="310" customWidth="1"/>
    <col min="4353" max="4353" width="13.00390625" style="310" customWidth="1"/>
    <col min="4354" max="4354" width="13.28125" style="310" bestFit="1" customWidth="1"/>
    <col min="4355" max="4597" width="8.8515625" style="310" customWidth="1"/>
    <col min="4598" max="4598" width="23.57421875" style="310" bestFit="1" customWidth="1"/>
    <col min="4599" max="4599" width="13.7109375" style="310" customWidth="1"/>
    <col min="4600" max="4600" width="12.28125" style="310" customWidth="1"/>
    <col min="4601" max="4601" width="12.421875" style="310" bestFit="1" customWidth="1"/>
    <col min="4602" max="4602" width="16.28125" style="310" bestFit="1" customWidth="1"/>
    <col min="4603" max="4603" width="15.8515625" style="310" customWidth="1"/>
    <col min="4604" max="4604" width="13.421875" style="310" customWidth="1"/>
    <col min="4605" max="4605" width="14.57421875" style="310" customWidth="1"/>
    <col min="4606" max="4606" width="12.8515625" style="310" customWidth="1"/>
    <col min="4607" max="4607" width="17.421875" style="310" customWidth="1"/>
    <col min="4608" max="4608" width="11.7109375" style="310" customWidth="1"/>
    <col min="4609" max="4609" width="13.00390625" style="310" customWidth="1"/>
    <col min="4610" max="4610" width="13.28125" style="310" bestFit="1" customWidth="1"/>
    <col min="4611" max="4853" width="8.8515625" style="310" customWidth="1"/>
    <col min="4854" max="4854" width="23.57421875" style="310" bestFit="1" customWidth="1"/>
    <col min="4855" max="4855" width="13.7109375" style="310" customWidth="1"/>
    <col min="4856" max="4856" width="12.28125" style="310" customWidth="1"/>
    <col min="4857" max="4857" width="12.421875" style="310" bestFit="1" customWidth="1"/>
    <col min="4858" max="4858" width="16.28125" style="310" bestFit="1" customWidth="1"/>
    <col min="4859" max="4859" width="15.8515625" style="310" customWidth="1"/>
    <col min="4860" max="4860" width="13.421875" style="310" customWidth="1"/>
    <col min="4861" max="4861" width="14.57421875" style="310" customWidth="1"/>
    <col min="4862" max="4862" width="12.8515625" style="310" customWidth="1"/>
    <col min="4863" max="4863" width="17.421875" style="310" customWidth="1"/>
    <col min="4864" max="4864" width="11.7109375" style="310" customWidth="1"/>
    <col min="4865" max="4865" width="13.00390625" style="310" customWidth="1"/>
    <col min="4866" max="4866" width="13.28125" style="310" bestFit="1" customWidth="1"/>
    <col min="4867" max="5109" width="8.8515625" style="310" customWidth="1"/>
    <col min="5110" max="5110" width="23.57421875" style="310" bestFit="1" customWidth="1"/>
    <col min="5111" max="5111" width="13.7109375" style="310" customWidth="1"/>
    <col min="5112" max="5112" width="12.28125" style="310" customWidth="1"/>
    <col min="5113" max="5113" width="12.421875" style="310" bestFit="1" customWidth="1"/>
    <col min="5114" max="5114" width="16.28125" style="310" bestFit="1" customWidth="1"/>
    <col min="5115" max="5115" width="15.8515625" style="310" customWidth="1"/>
    <col min="5116" max="5116" width="13.421875" style="310" customWidth="1"/>
    <col min="5117" max="5117" width="14.57421875" style="310" customWidth="1"/>
    <col min="5118" max="5118" width="12.8515625" style="310" customWidth="1"/>
    <col min="5119" max="5119" width="17.421875" style="310" customWidth="1"/>
    <col min="5120" max="5120" width="11.7109375" style="310" customWidth="1"/>
    <col min="5121" max="5121" width="13.00390625" style="310" customWidth="1"/>
    <col min="5122" max="5122" width="13.28125" style="310" bestFit="1" customWidth="1"/>
    <col min="5123" max="5365" width="8.8515625" style="310" customWidth="1"/>
    <col min="5366" max="5366" width="23.57421875" style="310" bestFit="1" customWidth="1"/>
    <col min="5367" max="5367" width="13.7109375" style="310" customWidth="1"/>
    <col min="5368" max="5368" width="12.28125" style="310" customWidth="1"/>
    <col min="5369" max="5369" width="12.421875" style="310" bestFit="1" customWidth="1"/>
    <col min="5370" max="5370" width="16.28125" style="310" bestFit="1" customWidth="1"/>
    <col min="5371" max="5371" width="15.8515625" style="310" customWidth="1"/>
    <col min="5372" max="5372" width="13.421875" style="310" customWidth="1"/>
    <col min="5373" max="5373" width="14.57421875" style="310" customWidth="1"/>
    <col min="5374" max="5374" width="12.8515625" style="310" customWidth="1"/>
    <col min="5375" max="5375" width="17.421875" style="310" customWidth="1"/>
    <col min="5376" max="5376" width="11.7109375" style="310" customWidth="1"/>
    <col min="5377" max="5377" width="13.00390625" style="310" customWidth="1"/>
    <col min="5378" max="5378" width="13.28125" style="310" bestFit="1" customWidth="1"/>
    <col min="5379" max="5621" width="8.8515625" style="310" customWidth="1"/>
    <col min="5622" max="5622" width="23.57421875" style="310" bestFit="1" customWidth="1"/>
    <col min="5623" max="5623" width="13.7109375" style="310" customWidth="1"/>
    <col min="5624" max="5624" width="12.28125" style="310" customWidth="1"/>
    <col min="5625" max="5625" width="12.421875" style="310" bestFit="1" customWidth="1"/>
    <col min="5626" max="5626" width="16.28125" style="310" bestFit="1" customWidth="1"/>
    <col min="5627" max="5627" width="15.8515625" style="310" customWidth="1"/>
    <col min="5628" max="5628" width="13.421875" style="310" customWidth="1"/>
    <col min="5629" max="5629" width="14.57421875" style="310" customWidth="1"/>
    <col min="5630" max="5630" width="12.8515625" style="310" customWidth="1"/>
    <col min="5631" max="5631" width="17.421875" style="310" customWidth="1"/>
    <col min="5632" max="5632" width="11.7109375" style="310" customWidth="1"/>
    <col min="5633" max="5633" width="13.00390625" style="310" customWidth="1"/>
    <col min="5634" max="5634" width="13.28125" style="310" bestFit="1" customWidth="1"/>
    <col min="5635" max="5877" width="8.8515625" style="310" customWidth="1"/>
    <col min="5878" max="5878" width="23.57421875" style="310" bestFit="1" customWidth="1"/>
    <col min="5879" max="5879" width="13.7109375" style="310" customWidth="1"/>
    <col min="5880" max="5880" width="12.28125" style="310" customWidth="1"/>
    <col min="5881" max="5881" width="12.421875" style="310" bestFit="1" customWidth="1"/>
    <col min="5882" max="5882" width="16.28125" style="310" bestFit="1" customWidth="1"/>
    <col min="5883" max="5883" width="15.8515625" style="310" customWidth="1"/>
    <col min="5884" max="5884" width="13.421875" style="310" customWidth="1"/>
    <col min="5885" max="5885" width="14.57421875" style="310" customWidth="1"/>
    <col min="5886" max="5886" width="12.8515625" style="310" customWidth="1"/>
    <col min="5887" max="5887" width="17.421875" style="310" customWidth="1"/>
    <col min="5888" max="5888" width="11.7109375" style="310" customWidth="1"/>
    <col min="5889" max="5889" width="13.00390625" style="310" customWidth="1"/>
    <col min="5890" max="5890" width="13.28125" style="310" bestFit="1" customWidth="1"/>
    <col min="5891" max="6133" width="8.8515625" style="310" customWidth="1"/>
    <col min="6134" max="6134" width="23.57421875" style="310" bestFit="1" customWidth="1"/>
    <col min="6135" max="6135" width="13.7109375" style="310" customWidth="1"/>
    <col min="6136" max="6136" width="12.28125" style="310" customWidth="1"/>
    <col min="6137" max="6137" width="12.421875" style="310" bestFit="1" customWidth="1"/>
    <col min="6138" max="6138" width="16.28125" style="310" bestFit="1" customWidth="1"/>
    <col min="6139" max="6139" width="15.8515625" style="310" customWidth="1"/>
    <col min="6140" max="6140" width="13.421875" style="310" customWidth="1"/>
    <col min="6141" max="6141" width="14.57421875" style="310" customWidth="1"/>
    <col min="6142" max="6142" width="12.8515625" style="310" customWidth="1"/>
    <col min="6143" max="6143" width="17.421875" style="310" customWidth="1"/>
    <col min="6144" max="6144" width="11.7109375" style="310" customWidth="1"/>
    <col min="6145" max="6145" width="13.00390625" style="310" customWidth="1"/>
    <col min="6146" max="6146" width="13.28125" style="310" bestFit="1" customWidth="1"/>
    <col min="6147" max="6389" width="8.8515625" style="310" customWidth="1"/>
    <col min="6390" max="6390" width="23.57421875" style="310" bestFit="1" customWidth="1"/>
    <col min="6391" max="6391" width="13.7109375" style="310" customWidth="1"/>
    <col min="6392" max="6392" width="12.28125" style="310" customWidth="1"/>
    <col min="6393" max="6393" width="12.421875" style="310" bestFit="1" customWidth="1"/>
    <col min="6394" max="6394" width="16.28125" style="310" bestFit="1" customWidth="1"/>
    <col min="6395" max="6395" width="15.8515625" style="310" customWidth="1"/>
    <col min="6396" max="6396" width="13.421875" style="310" customWidth="1"/>
    <col min="6397" max="6397" width="14.57421875" style="310" customWidth="1"/>
    <col min="6398" max="6398" width="12.8515625" style="310" customWidth="1"/>
    <col min="6399" max="6399" width="17.421875" style="310" customWidth="1"/>
    <col min="6400" max="6400" width="11.7109375" style="310" customWidth="1"/>
    <col min="6401" max="6401" width="13.00390625" style="310" customWidth="1"/>
    <col min="6402" max="6402" width="13.28125" style="310" bestFit="1" customWidth="1"/>
    <col min="6403" max="6645" width="8.8515625" style="310" customWidth="1"/>
    <col min="6646" max="6646" width="23.57421875" style="310" bestFit="1" customWidth="1"/>
    <col min="6647" max="6647" width="13.7109375" style="310" customWidth="1"/>
    <col min="6648" max="6648" width="12.28125" style="310" customWidth="1"/>
    <col min="6649" max="6649" width="12.421875" style="310" bestFit="1" customWidth="1"/>
    <col min="6650" max="6650" width="16.28125" style="310" bestFit="1" customWidth="1"/>
    <col min="6651" max="6651" width="15.8515625" style="310" customWidth="1"/>
    <col min="6652" max="6652" width="13.421875" style="310" customWidth="1"/>
    <col min="6653" max="6653" width="14.57421875" style="310" customWidth="1"/>
    <col min="6654" max="6654" width="12.8515625" style="310" customWidth="1"/>
    <col min="6655" max="6655" width="17.421875" style="310" customWidth="1"/>
    <col min="6656" max="6656" width="11.7109375" style="310" customWidth="1"/>
    <col min="6657" max="6657" width="13.00390625" style="310" customWidth="1"/>
    <col min="6658" max="6658" width="13.28125" style="310" bestFit="1" customWidth="1"/>
    <col min="6659" max="6901" width="8.8515625" style="310" customWidth="1"/>
    <col min="6902" max="6902" width="23.57421875" style="310" bestFit="1" customWidth="1"/>
    <col min="6903" max="6903" width="13.7109375" style="310" customWidth="1"/>
    <col min="6904" max="6904" width="12.28125" style="310" customWidth="1"/>
    <col min="6905" max="6905" width="12.421875" style="310" bestFit="1" customWidth="1"/>
    <col min="6906" max="6906" width="16.28125" style="310" bestFit="1" customWidth="1"/>
    <col min="6907" max="6907" width="15.8515625" style="310" customWidth="1"/>
    <col min="6908" max="6908" width="13.421875" style="310" customWidth="1"/>
    <col min="6909" max="6909" width="14.57421875" style="310" customWidth="1"/>
    <col min="6910" max="6910" width="12.8515625" style="310" customWidth="1"/>
    <col min="6911" max="6911" width="17.421875" style="310" customWidth="1"/>
    <col min="6912" max="6912" width="11.7109375" style="310" customWidth="1"/>
    <col min="6913" max="6913" width="13.00390625" style="310" customWidth="1"/>
    <col min="6914" max="6914" width="13.28125" style="310" bestFit="1" customWidth="1"/>
    <col min="6915" max="7157" width="8.8515625" style="310" customWidth="1"/>
    <col min="7158" max="7158" width="23.57421875" style="310" bestFit="1" customWidth="1"/>
    <col min="7159" max="7159" width="13.7109375" style="310" customWidth="1"/>
    <col min="7160" max="7160" width="12.28125" style="310" customWidth="1"/>
    <col min="7161" max="7161" width="12.421875" style="310" bestFit="1" customWidth="1"/>
    <col min="7162" max="7162" width="16.28125" style="310" bestFit="1" customWidth="1"/>
    <col min="7163" max="7163" width="15.8515625" style="310" customWidth="1"/>
    <col min="7164" max="7164" width="13.421875" style="310" customWidth="1"/>
    <col min="7165" max="7165" width="14.57421875" style="310" customWidth="1"/>
    <col min="7166" max="7166" width="12.8515625" style="310" customWidth="1"/>
    <col min="7167" max="7167" width="17.421875" style="310" customWidth="1"/>
    <col min="7168" max="7168" width="11.7109375" style="310" customWidth="1"/>
    <col min="7169" max="7169" width="13.00390625" style="310" customWidth="1"/>
    <col min="7170" max="7170" width="13.28125" style="310" bestFit="1" customWidth="1"/>
    <col min="7171" max="7413" width="8.8515625" style="310" customWidth="1"/>
    <col min="7414" max="7414" width="23.57421875" style="310" bestFit="1" customWidth="1"/>
    <col min="7415" max="7415" width="13.7109375" style="310" customWidth="1"/>
    <col min="7416" max="7416" width="12.28125" style="310" customWidth="1"/>
    <col min="7417" max="7417" width="12.421875" style="310" bestFit="1" customWidth="1"/>
    <col min="7418" max="7418" width="16.28125" style="310" bestFit="1" customWidth="1"/>
    <col min="7419" max="7419" width="15.8515625" style="310" customWidth="1"/>
    <col min="7420" max="7420" width="13.421875" style="310" customWidth="1"/>
    <col min="7421" max="7421" width="14.57421875" style="310" customWidth="1"/>
    <col min="7422" max="7422" width="12.8515625" style="310" customWidth="1"/>
    <col min="7423" max="7423" width="17.421875" style="310" customWidth="1"/>
    <col min="7424" max="7424" width="11.7109375" style="310" customWidth="1"/>
    <col min="7425" max="7425" width="13.00390625" style="310" customWidth="1"/>
    <col min="7426" max="7426" width="13.28125" style="310" bestFit="1" customWidth="1"/>
    <col min="7427" max="7669" width="8.8515625" style="310" customWidth="1"/>
    <col min="7670" max="7670" width="23.57421875" style="310" bestFit="1" customWidth="1"/>
    <col min="7671" max="7671" width="13.7109375" style="310" customWidth="1"/>
    <col min="7672" max="7672" width="12.28125" style="310" customWidth="1"/>
    <col min="7673" max="7673" width="12.421875" style="310" bestFit="1" customWidth="1"/>
    <col min="7674" max="7674" width="16.28125" style="310" bestFit="1" customWidth="1"/>
    <col min="7675" max="7675" width="15.8515625" style="310" customWidth="1"/>
    <col min="7676" max="7676" width="13.421875" style="310" customWidth="1"/>
    <col min="7677" max="7677" width="14.57421875" style="310" customWidth="1"/>
    <col min="7678" max="7678" width="12.8515625" style="310" customWidth="1"/>
    <col min="7679" max="7679" width="17.421875" style="310" customWidth="1"/>
    <col min="7680" max="7680" width="11.7109375" style="310" customWidth="1"/>
    <col min="7681" max="7681" width="13.00390625" style="310" customWidth="1"/>
    <col min="7682" max="7682" width="13.28125" style="310" bestFit="1" customWidth="1"/>
    <col min="7683" max="7925" width="8.8515625" style="310" customWidth="1"/>
    <col min="7926" max="7926" width="23.57421875" style="310" bestFit="1" customWidth="1"/>
    <col min="7927" max="7927" width="13.7109375" style="310" customWidth="1"/>
    <col min="7928" max="7928" width="12.28125" style="310" customWidth="1"/>
    <col min="7929" max="7929" width="12.421875" style="310" bestFit="1" customWidth="1"/>
    <col min="7930" max="7930" width="16.28125" style="310" bestFit="1" customWidth="1"/>
    <col min="7931" max="7931" width="15.8515625" style="310" customWidth="1"/>
    <col min="7932" max="7932" width="13.421875" style="310" customWidth="1"/>
    <col min="7933" max="7933" width="14.57421875" style="310" customWidth="1"/>
    <col min="7934" max="7934" width="12.8515625" style="310" customWidth="1"/>
    <col min="7935" max="7935" width="17.421875" style="310" customWidth="1"/>
    <col min="7936" max="7936" width="11.7109375" style="310" customWidth="1"/>
    <col min="7937" max="7937" width="13.00390625" style="310" customWidth="1"/>
    <col min="7938" max="7938" width="13.28125" style="310" bestFit="1" customWidth="1"/>
    <col min="7939" max="8181" width="8.8515625" style="310" customWidth="1"/>
    <col min="8182" max="8182" width="23.57421875" style="310" bestFit="1" customWidth="1"/>
    <col min="8183" max="8183" width="13.7109375" style="310" customWidth="1"/>
    <col min="8184" max="8184" width="12.28125" style="310" customWidth="1"/>
    <col min="8185" max="8185" width="12.421875" style="310" bestFit="1" customWidth="1"/>
    <col min="8186" max="8186" width="16.28125" style="310" bestFit="1" customWidth="1"/>
    <col min="8187" max="8187" width="15.8515625" style="310" customWidth="1"/>
    <col min="8188" max="8188" width="13.421875" style="310" customWidth="1"/>
    <col min="8189" max="8189" width="14.57421875" style="310" customWidth="1"/>
    <col min="8190" max="8190" width="12.8515625" style="310" customWidth="1"/>
    <col min="8191" max="8191" width="17.421875" style="310" customWidth="1"/>
    <col min="8192" max="8192" width="11.7109375" style="310" customWidth="1"/>
    <col min="8193" max="8193" width="13.00390625" style="310" customWidth="1"/>
    <col min="8194" max="8194" width="13.28125" style="310" bestFit="1" customWidth="1"/>
    <col min="8195" max="8437" width="8.8515625" style="310" customWidth="1"/>
    <col min="8438" max="8438" width="23.57421875" style="310" bestFit="1" customWidth="1"/>
    <col min="8439" max="8439" width="13.7109375" style="310" customWidth="1"/>
    <col min="8440" max="8440" width="12.28125" style="310" customWidth="1"/>
    <col min="8441" max="8441" width="12.421875" style="310" bestFit="1" customWidth="1"/>
    <col min="8442" max="8442" width="16.28125" style="310" bestFit="1" customWidth="1"/>
    <col min="8443" max="8443" width="15.8515625" style="310" customWidth="1"/>
    <col min="8444" max="8444" width="13.421875" style="310" customWidth="1"/>
    <col min="8445" max="8445" width="14.57421875" style="310" customWidth="1"/>
    <col min="8446" max="8446" width="12.8515625" style="310" customWidth="1"/>
    <col min="8447" max="8447" width="17.421875" style="310" customWidth="1"/>
    <col min="8448" max="8448" width="11.7109375" style="310" customWidth="1"/>
    <col min="8449" max="8449" width="13.00390625" style="310" customWidth="1"/>
    <col min="8450" max="8450" width="13.28125" style="310" bestFit="1" customWidth="1"/>
    <col min="8451" max="8693" width="8.8515625" style="310" customWidth="1"/>
    <col min="8694" max="8694" width="23.57421875" style="310" bestFit="1" customWidth="1"/>
    <col min="8695" max="8695" width="13.7109375" style="310" customWidth="1"/>
    <col min="8696" max="8696" width="12.28125" style="310" customWidth="1"/>
    <col min="8697" max="8697" width="12.421875" style="310" bestFit="1" customWidth="1"/>
    <col min="8698" max="8698" width="16.28125" style="310" bestFit="1" customWidth="1"/>
    <col min="8699" max="8699" width="15.8515625" style="310" customWidth="1"/>
    <col min="8700" max="8700" width="13.421875" style="310" customWidth="1"/>
    <col min="8701" max="8701" width="14.57421875" style="310" customWidth="1"/>
    <col min="8702" max="8702" width="12.8515625" style="310" customWidth="1"/>
    <col min="8703" max="8703" width="17.421875" style="310" customWidth="1"/>
    <col min="8704" max="8704" width="11.7109375" style="310" customWidth="1"/>
    <col min="8705" max="8705" width="13.00390625" style="310" customWidth="1"/>
    <col min="8706" max="8706" width="13.28125" style="310" bestFit="1" customWidth="1"/>
    <col min="8707" max="8949" width="8.8515625" style="310" customWidth="1"/>
    <col min="8950" max="8950" width="23.57421875" style="310" bestFit="1" customWidth="1"/>
    <col min="8951" max="8951" width="13.7109375" style="310" customWidth="1"/>
    <col min="8952" max="8952" width="12.28125" style="310" customWidth="1"/>
    <col min="8953" max="8953" width="12.421875" style="310" bestFit="1" customWidth="1"/>
    <col min="8954" max="8954" width="16.28125" style="310" bestFit="1" customWidth="1"/>
    <col min="8955" max="8955" width="15.8515625" style="310" customWidth="1"/>
    <col min="8956" max="8956" width="13.421875" style="310" customWidth="1"/>
    <col min="8957" max="8957" width="14.57421875" style="310" customWidth="1"/>
    <col min="8958" max="8958" width="12.8515625" style="310" customWidth="1"/>
    <col min="8959" max="8959" width="17.421875" style="310" customWidth="1"/>
    <col min="8960" max="8960" width="11.7109375" style="310" customWidth="1"/>
    <col min="8961" max="8961" width="13.00390625" style="310" customWidth="1"/>
    <col min="8962" max="8962" width="13.28125" style="310" bestFit="1" customWidth="1"/>
    <col min="8963" max="9205" width="8.8515625" style="310" customWidth="1"/>
    <col min="9206" max="9206" width="23.57421875" style="310" bestFit="1" customWidth="1"/>
    <col min="9207" max="9207" width="13.7109375" style="310" customWidth="1"/>
    <col min="9208" max="9208" width="12.28125" style="310" customWidth="1"/>
    <col min="9209" max="9209" width="12.421875" style="310" bestFit="1" customWidth="1"/>
    <col min="9210" max="9210" width="16.28125" style="310" bestFit="1" customWidth="1"/>
    <col min="9211" max="9211" width="15.8515625" style="310" customWidth="1"/>
    <col min="9212" max="9212" width="13.421875" style="310" customWidth="1"/>
    <col min="9213" max="9213" width="14.57421875" style="310" customWidth="1"/>
    <col min="9214" max="9214" width="12.8515625" style="310" customWidth="1"/>
    <col min="9215" max="9215" width="17.421875" style="310" customWidth="1"/>
    <col min="9216" max="9216" width="11.7109375" style="310" customWidth="1"/>
    <col min="9217" max="9217" width="13.00390625" style="310" customWidth="1"/>
    <col min="9218" max="9218" width="13.28125" style="310" bestFit="1" customWidth="1"/>
    <col min="9219" max="9461" width="8.8515625" style="310" customWidth="1"/>
    <col min="9462" max="9462" width="23.57421875" style="310" bestFit="1" customWidth="1"/>
    <col min="9463" max="9463" width="13.7109375" style="310" customWidth="1"/>
    <col min="9464" max="9464" width="12.28125" style="310" customWidth="1"/>
    <col min="9465" max="9465" width="12.421875" style="310" bestFit="1" customWidth="1"/>
    <col min="9466" max="9466" width="16.28125" style="310" bestFit="1" customWidth="1"/>
    <col min="9467" max="9467" width="15.8515625" style="310" customWidth="1"/>
    <col min="9468" max="9468" width="13.421875" style="310" customWidth="1"/>
    <col min="9469" max="9469" width="14.57421875" style="310" customWidth="1"/>
    <col min="9470" max="9470" width="12.8515625" style="310" customWidth="1"/>
    <col min="9471" max="9471" width="17.421875" style="310" customWidth="1"/>
    <col min="9472" max="9472" width="11.7109375" style="310" customWidth="1"/>
    <col min="9473" max="9473" width="13.00390625" style="310" customWidth="1"/>
    <col min="9474" max="9474" width="13.28125" style="310" bestFit="1" customWidth="1"/>
    <col min="9475" max="9717" width="8.8515625" style="310" customWidth="1"/>
    <col min="9718" max="9718" width="23.57421875" style="310" bestFit="1" customWidth="1"/>
    <col min="9719" max="9719" width="13.7109375" style="310" customWidth="1"/>
    <col min="9720" max="9720" width="12.28125" style="310" customWidth="1"/>
    <col min="9721" max="9721" width="12.421875" style="310" bestFit="1" customWidth="1"/>
    <col min="9722" max="9722" width="16.28125" style="310" bestFit="1" customWidth="1"/>
    <col min="9723" max="9723" width="15.8515625" style="310" customWidth="1"/>
    <col min="9724" max="9724" width="13.421875" style="310" customWidth="1"/>
    <col min="9725" max="9725" width="14.57421875" style="310" customWidth="1"/>
    <col min="9726" max="9726" width="12.8515625" style="310" customWidth="1"/>
    <col min="9727" max="9727" width="17.421875" style="310" customWidth="1"/>
    <col min="9728" max="9728" width="11.7109375" style="310" customWidth="1"/>
    <col min="9729" max="9729" width="13.00390625" style="310" customWidth="1"/>
    <col min="9730" max="9730" width="13.28125" style="310" bestFit="1" customWidth="1"/>
    <col min="9731" max="9973" width="8.8515625" style="310" customWidth="1"/>
    <col min="9974" max="9974" width="23.57421875" style="310" bestFit="1" customWidth="1"/>
    <col min="9975" max="9975" width="13.7109375" style="310" customWidth="1"/>
    <col min="9976" max="9976" width="12.28125" style="310" customWidth="1"/>
    <col min="9977" max="9977" width="12.421875" style="310" bestFit="1" customWidth="1"/>
    <col min="9978" max="9978" width="16.28125" style="310" bestFit="1" customWidth="1"/>
    <col min="9979" max="9979" width="15.8515625" style="310" customWidth="1"/>
    <col min="9980" max="9980" width="13.421875" style="310" customWidth="1"/>
    <col min="9981" max="9981" width="14.57421875" style="310" customWidth="1"/>
    <col min="9982" max="9982" width="12.8515625" style="310" customWidth="1"/>
    <col min="9983" max="9983" width="17.421875" style="310" customWidth="1"/>
    <col min="9984" max="9984" width="11.7109375" style="310" customWidth="1"/>
    <col min="9985" max="9985" width="13.00390625" style="310" customWidth="1"/>
    <col min="9986" max="9986" width="13.28125" style="310" bestFit="1" customWidth="1"/>
    <col min="9987" max="10229" width="8.8515625" style="310" customWidth="1"/>
    <col min="10230" max="10230" width="23.57421875" style="310" bestFit="1" customWidth="1"/>
    <col min="10231" max="10231" width="13.7109375" style="310" customWidth="1"/>
    <col min="10232" max="10232" width="12.28125" style="310" customWidth="1"/>
    <col min="10233" max="10233" width="12.421875" style="310" bestFit="1" customWidth="1"/>
    <col min="10234" max="10234" width="16.28125" style="310" bestFit="1" customWidth="1"/>
    <col min="10235" max="10235" width="15.8515625" style="310" customWidth="1"/>
    <col min="10236" max="10236" width="13.421875" style="310" customWidth="1"/>
    <col min="10237" max="10237" width="14.57421875" style="310" customWidth="1"/>
    <col min="10238" max="10238" width="12.8515625" style="310" customWidth="1"/>
    <col min="10239" max="10239" width="17.421875" style="310" customWidth="1"/>
    <col min="10240" max="10240" width="11.7109375" style="310" customWidth="1"/>
    <col min="10241" max="10241" width="13.00390625" style="310" customWidth="1"/>
    <col min="10242" max="10242" width="13.28125" style="310" bestFit="1" customWidth="1"/>
    <col min="10243" max="10485" width="8.8515625" style="310" customWidth="1"/>
    <col min="10486" max="10486" width="23.57421875" style="310" bestFit="1" customWidth="1"/>
    <col min="10487" max="10487" width="13.7109375" style="310" customWidth="1"/>
    <col min="10488" max="10488" width="12.28125" style="310" customWidth="1"/>
    <col min="10489" max="10489" width="12.421875" style="310" bestFit="1" customWidth="1"/>
    <col min="10490" max="10490" width="16.28125" style="310" bestFit="1" customWidth="1"/>
    <col min="10491" max="10491" width="15.8515625" style="310" customWidth="1"/>
    <col min="10492" max="10492" width="13.421875" style="310" customWidth="1"/>
    <col min="10493" max="10493" width="14.57421875" style="310" customWidth="1"/>
    <col min="10494" max="10494" width="12.8515625" style="310" customWidth="1"/>
    <col min="10495" max="10495" width="17.421875" style="310" customWidth="1"/>
    <col min="10496" max="10496" width="11.7109375" style="310" customWidth="1"/>
    <col min="10497" max="10497" width="13.00390625" style="310" customWidth="1"/>
    <col min="10498" max="10498" width="13.28125" style="310" bestFit="1" customWidth="1"/>
    <col min="10499" max="10741" width="8.8515625" style="310" customWidth="1"/>
    <col min="10742" max="10742" width="23.57421875" style="310" bestFit="1" customWidth="1"/>
    <col min="10743" max="10743" width="13.7109375" style="310" customWidth="1"/>
    <col min="10744" max="10744" width="12.28125" style="310" customWidth="1"/>
    <col min="10745" max="10745" width="12.421875" style="310" bestFit="1" customWidth="1"/>
    <col min="10746" max="10746" width="16.28125" style="310" bestFit="1" customWidth="1"/>
    <col min="10747" max="10747" width="15.8515625" style="310" customWidth="1"/>
    <col min="10748" max="10748" width="13.421875" style="310" customWidth="1"/>
    <col min="10749" max="10749" width="14.57421875" style="310" customWidth="1"/>
    <col min="10750" max="10750" width="12.8515625" style="310" customWidth="1"/>
    <col min="10751" max="10751" width="17.421875" style="310" customWidth="1"/>
    <col min="10752" max="10752" width="11.7109375" style="310" customWidth="1"/>
    <col min="10753" max="10753" width="13.00390625" style="310" customWidth="1"/>
    <col min="10754" max="10754" width="13.28125" style="310" bestFit="1" customWidth="1"/>
    <col min="10755" max="10997" width="8.8515625" style="310" customWidth="1"/>
    <col min="10998" max="10998" width="23.57421875" style="310" bestFit="1" customWidth="1"/>
    <col min="10999" max="10999" width="13.7109375" style="310" customWidth="1"/>
    <col min="11000" max="11000" width="12.28125" style="310" customWidth="1"/>
    <col min="11001" max="11001" width="12.421875" style="310" bestFit="1" customWidth="1"/>
    <col min="11002" max="11002" width="16.28125" style="310" bestFit="1" customWidth="1"/>
    <col min="11003" max="11003" width="15.8515625" style="310" customWidth="1"/>
    <col min="11004" max="11004" width="13.421875" style="310" customWidth="1"/>
    <col min="11005" max="11005" width="14.57421875" style="310" customWidth="1"/>
    <col min="11006" max="11006" width="12.8515625" style="310" customWidth="1"/>
    <col min="11007" max="11007" width="17.421875" style="310" customWidth="1"/>
    <col min="11008" max="11008" width="11.7109375" style="310" customWidth="1"/>
    <col min="11009" max="11009" width="13.00390625" style="310" customWidth="1"/>
    <col min="11010" max="11010" width="13.28125" style="310" bestFit="1" customWidth="1"/>
    <col min="11011" max="11253" width="8.8515625" style="310" customWidth="1"/>
    <col min="11254" max="11254" width="23.57421875" style="310" bestFit="1" customWidth="1"/>
    <col min="11255" max="11255" width="13.7109375" style="310" customWidth="1"/>
    <col min="11256" max="11256" width="12.28125" style="310" customWidth="1"/>
    <col min="11257" max="11257" width="12.421875" style="310" bestFit="1" customWidth="1"/>
    <col min="11258" max="11258" width="16.28125" style="310" bestFit="1" customWidth="1"/>
    <col min="11259" max="11259" width="15.8515625" style="310" customWidth="1"/>
    <col min="11260" max="11260" width="13.421875" style="310" customWidth="1"/>
    <col min="11261" max="11261" width="14.57421875" style="310" customWidth="1"/>
    <col min="11262" max="11262" width="12.8515625" style="310" customWidth="1"/>
    <col min="11263" max="11263" width="17.421875" style="310" customWidth="1"/>
    <col min="11264" max="11264" width="11.7109375" style="310" customWidth="1"/>
    <col min="11265" max="11265" width="13.00390625" style="310" customWidth="1"/>
    <col min="11266" max="11266" width="13.28125" style="310" bestFit="1" customWidth="1"/>
    <col min="11267" max="11509" width="8.8515625" style="310" customWidth="1"/>
    <col min="11510" max="11510" width="23.57421875" style="310" bestFit="1" customWidth="1"/>
    <col min="11511" max="11511" width="13.7109375" style="310" customWidth="1"/>
    <col min="11512" max="11512" width="12.28125" style="310" customWidth="1"/>
    <col min="11513" max="11513" width="12.421875" style="310" bestFit="1" customWidth="1"/>
    <col min="11514" max="11514" width="16.28125" style="310" bestFit="1" customWidth="1"/>
    <col min="11515" max="11515" width="15.8515625" style="310" customWidth="1"/>
    <col min="11516" max="11516" width="13.421875" style="310" customWidth="1"/>
    <col min="11517" max="11517" width="14.57421875" style="310" customWidth="1"/>
    <col min="11518" max="11518" width="12.8515625" style="310" customWidth="1"/>
    <col min="11519" max="11519" width="17.421875" style="310" customWidth="1"/>
    <col min="11520" max="11520" width="11.7109375" style="310" customWidth="1"/>
    <col min="11521" max="11521" width="13.00390625" style="310" customWidth="1"/>
    <col min="11522" max="11522" width="13.28125" style="310" bestFit="1" customWidth="1"/>
    <col min="11523" max="11765" width="8.8515625" style="310" customWidth="1"/>
    <col min="11766" max="11766" width="23.57421875" style="310" bestFit="1" customWidth="1"/>
    <col min="11767" max="11767" width="13.7109375" style="310" customWidth="1"/>
    <col min="11768" max="11768" width="12.28125" style="310" customWidth="1"/>
    <col min="11769" max="11769" width="12.421875" style="310" bestFit="1" customWidth="1"/>
    <col min="11770" max="11770" width="16.28125" style="310" bestFit="1" customWidth="1"/>
    <col min="11771" max="11771" width="15.8515625" style="310" customWidth="1"/>
    <col min="11772" max="11772" width="13.421875" style="310" customWidth="1"/>
    <col min="11773" max="11773" width="14.57421875" style="310" customWidth="1"/>
    <col min="11774" max="11774" width="12.8515625" style="310" customWidth="1"/>
    <col min="11775" max="11775" width="17.421875" style="310" customWidth="1"/>
    <col min="11776" max="11776" width="11.7109375" style="310" customWidth="1"/>
    <col min="11777" max="11777" width="13.00390625" style="310" customWidth="1"/>
    <col min="11778" max="11778" width="13.28125" style="310" bestFit="1" customWidth="1"/>
    <col min="11779" max="12021" width="8.8515625" style="310" customWidth="1"/>
    <col min="12022" max="12022" width="23.57421875" style="310" bestFit="1" customWidth="1"/>
    <col min="12023" max="12023" width="13.7109375" style="310" customWidth="1"/>
    <col min="12024" max="12024" width="12.28125" style="310" customWidth="1"/>
    <col min="12025" max="12025" width="12.421875" style="310" bestFit="1" customWidth="1"/>
    <col min="12026" max="12026" width="16.28125" style="310" bestFit="1" customWidth="1"/>
    <col min="12027" max="12027" width="15.8515625" style="310" customWidth="1"/>
    <col min="12028" max="12028" width="13.421875" style="310" customWidth="1"/>
    <col min="12029" max="12029" width="14.57421875" style="310" customWidth="1"/>
    <col min="12030" max="12030" width="12.8515625" style="310" customWidth="1"/>
    <col min="12031" max="12031" width="17.421875" style="310" customWidth="1"/>
    <col min="12032" max="12032" width="11.7109375" style="310" customWidth="1"/>
    <col min="12033" max="12033" width="13.00390625" style="310" customWidth="1"/>
    <col min="12034" max="12034" width="13.28125" style="310" bestFit="1" customWidth="1"/>
    <col min="12035" max="12277" width="8.8515625" style="310" customWidth="1"/>
    <col min="12278" max="12278" width="23.57421875" style="310" bestFit="1" customWidth="1"/>
    <col min="12279" max="12279" width="13.7109375" style="310" customWidth="1"/>
    <col min="12280" max="12280" width="12.28125" style="310" customWidth="1"/>
    <col min="12281" max="12281" width="12.421875" style="310" bestFit="1" customWidth="1"/>
    <col min="12282" max="12282" width="16.28125" style="310" bestFit="1" customWidth="1"/>
    <col min="12283" max="12283" width="15.8515625" style="310" customWidth="1"/>
    <col min="12284" max="12284" width="13.421875" style="310" customWidth="1"/>
    <col min="12285" max="12285" width="14.57421875" style="310" customWidth="1"/>
    <col min="12286" max="12286" width="12.8515625" style="310" customWidth="1"/>
    <col min="12287" max="12287" width="17.421875" style="310" customWidth="1"/>
    <col min="12288" max="12288" width="11.7109375" style="310" customWidth="1"/>
    <col min="12289" max="12289" width="13.00390625" style="310" customWidth="1"/>
    <col min="12290" max="12290" width="13.28125" style="310" bestFit="1" customWidth="1"/>
    <col min="12291" max="12533" width="8.8515625" style="310" customWidth="1"/>
    <col min="12534" max="12534" width="23.57421875" style="310" bestFit="1" customWidth="1"/>
    <col min="12535" max="12535" width="13.7109375" style="310" customWidth="1"/>
    <col min="12536" max="12536" width="12.28125" style="310" customWidth="1"/>
    <col min="12537" max="12537" width="12.421875" style="310" bestFit="1" customWidth="1"/>
    <col min="12538" max="12538" width="16.28125" style="310" bestFit="1" customWidth="1"/>
    <col min="12539" max="12539" width="15.8515625" style="310" customWidth="1"/>
    <col min="12540" max="12540" width="13.421875" style="310" customWidth="1"/>
    <col min="12541" max="12541" width="14.57421875" style="310" customWidth="1"/>
    <col min="12542" max="12542" width="12.8515625" style="310" customWidth="1"/>
    <col min="12543" max="12543" width="17.421875" style="310" customWidth="1"/>
    <col min="12544" max="12544" width="11.7109375" style="310" customWidth="1"/>
    <col min="12545" max="12545" width="13.00390625" style="310" customWidth="1"/>
    <col min="12546" max="12546" width="13.28125" style="310" bestFit="1" customWidth="1"/>
    <col min="12547" max="12789" width="8.8515625" style="310" customWidth="1"/>
    <col min="12790" max="12790" width="23.57421875" style="310" bestFit="1" customWidth="1"/>
    <col min="12791" max="12791" width="13.7109375" style="310" customWidth="1"/>
    <col min="12792" max="12792" width="12.28125" style="310" customWidth="1"/>
    <col min="12793" max="12793" width="12.421875" style="310" bestFit="1" customWidth="1"/>
    <col min="12794" max="12794" width="16.28125" style="310" bestFit="1" customWidth="1"/>
    <col min="12795" max="12795" width="15.8515625" style="310" customWidth="1"/>
    <col min="12796" max="12796" width="13.421875" style="310" customWidth="1"/>
    <col min="12797" max="12797" width="14.57421875" style="310" customWidth="1"/>
    <col min="12798" max="12798" width="12.8515625" style="310" customWidth="1"/>
    <col min="12799" max="12799" width="17.421875" style="310" customWidth="1"/>
    <col min="12800" max="12800" width="11.7109375" style="310" customWidth="1"/>
    <col min="12801" max="12801" width="13.00390625" style="310" customWidth="1"/>
    <col min="12802" max="12802" width="13.28125" style="310" bestFit="1" customWidth="1"/>
    <col min="12803" max="13045" width="8.8515625" style="310" customWidth="1"/>
    <col min="13046" max="13046" width="23.57421875" style="310" bestFit="1" customWidth="1"/>
    <col min="13047" max="13047" width="13.7109375" style="310" customWidth="1"/>
    <col min="13048" max="13048" width="12.28125" style="310" customWidth="1"/>
    <col min="13049" max="13049" width="12.421875" style="310" bestFit="1" customWidth="1"/>
    <col min="13050" max="13050" width="16.28125" style="310" bestFit="1" customWidth="1"/>
    <col min="13051" max="13051" width="15.8515625" style="310" customWidth="1"/>
    <col min="13052" max="13052" width="13.421875" style="310" customWidth="1"/>
    <col min="13053" max="13053" width="14.57421875" style="310" customWidth="1"/>
    <col min="13054" max="13054" width="12.8515625" style="310" customWidth="1"/>
    <col min="13055" max="13055" width="17.421875" style="310" customWidth="1"/>
    <col min="13056" max="13056" width="11.7109375" style="310" customWidth="1"/>
    <col min="13057" max="13057" width="13.00390625" style="310" customWidth="1"/>
    <col min="13058" max="13058" width="13.28125" style="310" bestFit="1" customWidth="1"/>
    <col min="13059" max="13301" width="8.8515625" style="310" customWidth="1"/>
    <col min="13302" max="13302" width="23.57421875" style="310" bestFit="1" customWidth="1"/>
    <col min="13303" max="13303" width="13.7109375" style="310" customWidth="1"/>
    <col min="13304" max="13304" width="12.28125" style="310" customWidth="1"/>
    <col min="13305" max="13305" width="12.421875" style="310" bestFit="1" customWidth="1"/>
    <col min="13306" max="13306" width="16.28125" style="310" bestFit="1" customWidth="1"/>
    <col min="13307" max="13307" width="15.8515625" style="310" customWidth="1"/>
    <col min="13308" max="13308" width="13.421875" style="310" customWidth="1"/>
    <col min="13309" max="13309" width="14.57421875" style="310" customWidth="1"/>
    <col min="13310" max="13310" width="12.8515625" style="310" customWidth="1"/>
    <col min="13311" max="13311" width="17.421875" style="310" customWidth="1"/>
    <col min="13312" max="13312" width="11.7109375" style="310" customWidth="1"/>
    <col min="13313" max="13313" width="13.00390625" style="310" customWidth="1"/>
    <col min="13314" max="13314" width="13.28125" style="310" bestFit="1" customWidth="1"/>
    <col min="13315" max="13557" width="8.8515625" style="310" customWidth="1"/>
    <col min="13558" max="13558" width="23.57421875" style="310" bestFit="1" customWidth="1"/>
    <col min="13559" max="13559" width="13.7109375" style="310" customWidth="1"/>
    <col min="13560" max="13560" width="12.28125" style="310" customWidth="1"/>
    <col min="13561" max="13561" width="12.421875" style="310" bestFit="1" customWidth="1"/>
    <col min="13562" max="13562" width="16.28125" style="310" bestFit="1" customWidth="1"/>
    <col min="13563" max="13563" width="15.8515625" style="310" customWidth="1"/>
    <col min="13564" max="13564" width="13.421875" style="310" customWidth="1"/>
    <col min="13565" max="13565" width="14.57421875" style="310" customWidth="1"/>
    <col min="13566" max="13566" width="12.8515625" style="310" customWidth="1"/>
    <col min="13567" max="13567" width="17.421875" style="310" customWidth="1"/>
    <col min="13568" max="13568" width="11.7109375" style="310" customWidth="1"/>
    <col min="13569" max="13569" width="13.00390625" style="310" customWidth="1"/>
    <col min="13570" max="13570" width="13.28125" style="310" bestFit="1" customWidth="1"/>
    <col min="13571" max="13813" width="8.8515625" style="310" customWidth="1"/>
    <col min="13814" max="13814" width="23.57421875" style="310" bestFit="1" customWidth="1"/>
    <col min="13815" max="13815" width="13.7109375" style="310" customWidth="1"/>
    <col min="13816" max="13816" width="12.28125" style="310" customWidth="1"/>
    <col min="13817" max="13817" width="12.421875" style="310" bestFit="1" customWidth="1"/>
    <col min="13818" max="13818" width="16.28125" style="310" bestFit="1" customWidth="1"/>
    <col min="13819" max="13819" width="15.8515625" style="310" customWidth="1"/>
    <col min="13820" max="13820" width="13.421875" style="310" customWidth="1"/>
    <col min="13821" max="13821" width="14.57421875" style="310" customWidth="1"/>
    <col min="13822" max="13822" width="12.8515625" style="310" customWidth="1"/>
    <col min="13823" max="13823" width="17.421875" style="310" customWidth="1"/>
    <col min="13824" max="13824" width="11.7109375" style="310" customWidth="1"/>
    <col min="13825" max="13825" width="13.00390625" style="310" customWidth="1"/>
    <col min="13826" max="13826" width="13.28125" style="310" bestFit="1" customWidth="1"/>
    <col min="13827" max="14069" width="8.8515625" style="310" customWidth="1"/>
    <col min="14070" max="14070" width="23.57421875" style="310" bestFit="1" customWidth="1"/>
    <col min="14071" max="14071" width="13.7109375" style="310" customWidth="1"/>
    <col min="14072" max="14072" width="12.28125" style="310" customWidth="1"/>
    <col min="14073" max="14073" width="12.421875" style="310" bestFit="1" customWidth="1"/>
    <col min="14074" max="14074" width="16.28125" style="310" bestFit="1" customWidth="1"/>
    <col min="14075" max="14075" width="15.8515625" style="310" customWidth="1"/>
    <col min="14076" max="14076" width="13.421875" style="310" customWidth="1"/>
    <col min="14077" max="14077" width="14.57421875" style="310" customWidth="1"/>
    <col min="14078" max="14078" width="12.8515625" style="310" customWidth="1"/>
    <col min="14079" max="14079" width="17.421875" style="310" customWidth="1"/>
    <col min="14080" max="14080" width="11.7109375" style="310" customWidth="1"/>
    <col min="14081" max="14081" width="13.00390625" style="310" customWidth="1"/>
    <col min="14082" max="14082" width="13.28125" style="310" bestFit="1" customWidth="1"/>
    <col min="14083" max="14325" width="8.8515625" style="310" customWidth="1"/>
    <col min="14326" max="14326" width="23.57421875" style="310" bestFit="1" customWidth="1"/>
    <col min="14327" max="14327" width="13.7109375" style="310" customWidth="1"/>
    <col min="14328" max="14328" width="12.28125" style="310" customWidth="1"/>
    <col min="14329" max="14329" width="12.421875" style="310" bestFit="1" customWidth="1"/>
    <col min="14330" max="14330" width="16.28125" style="310" bestFit="1" customWidth="1"/>
    <col min="14331" max="14331" width="15.8515625" style="310" customWidth="1"/>
    <col min="14332" max="14332" width="13.421875" style="310" customWidth="1"/>
    <col min="14333" max="14333" width="14.57421875" style="310" customWidth="1"/>
    <col min="14334" max="14334" width="12.8515625" style="310" customWidth="1"/>
    <col min="14335" max="14335" width="17.421875" style="310" customWidth="1"/>
    <col min="14336" max="14336" width="11.7109375" style="310" customWidth="1"/>
    <col min="14337" max="14337" width="13.00390625" style="310" customWidth="1"/>
    <col min="14338" max="14338" width="13.28125" style="310" bestFit="1" customWidth="1"/>
    <col min="14339" max="14581" width="8.8515625" style="310" customWidth="1"/>
    <col min="14582" max="14582" width="23.57421875" style="310" bestFit="1" customWidth="1"/>
    <col min="14583" max="14583" width="13.7109375" style="310" customWidth="1"/>
    <col min="14584" max="14584" width="12.28125" style="310" customWidth="1"/>
    <col min="14585" max="14585" width="12.421875" style="310" bestFit="1" customWidth="1"/>
    <col min="14586" max="14586" width="16.28125" style="310" bestFit="1" customWidth="1"/>
    <col min="14587" max="14587" width="15.8515625" style="310" customWidth="1"/>
    <col min="14588" max="14588" width="13.421875" style="310" customWidth="1"/>
    <col min="14589" max="14589" width="14.57421875" style="310" customWidth="1"/>
    <col min="14590" max="14590" width="12.8515625" style="310" customWidth="1"/>
    <col min="14591" max="14591" width="17.421875" style="310" customWidth="1"/>
    <col min="14592" max="14592" width="11.7109375" style="310" customWidth="1"/>
    <col min="14593" max="14593" width="13.00390625" style="310" customWidth="1"/>
    <col min="14594" max="14594" width="13.28125" style="310" bestFit="1" customWidth="1"/>
    <col min="14595" max="14837" width="8.8515625" style="310" customWidth="1"/>
    <col min="14838" max="14838" width="23.57421875" style="310" bestFit="1" customWidth="1"/>
    <col min="14839" max="14839" width="13.7109375" style="310" customWidth="1"/>
    <col min="14840" max="14840" width="12.28125" style="310" customWidth="1"/>
    <col min="14841" max="14841" width="12.421875" style="310" bestFit="1" customWidth="1"/>
    <col min="14842" max="14842" width="16.28125" style="310" bestFit="1" customWidth="1"/>
    <col min="14843" max="14843" width="15.8515625" style="310" customWidth="1"/>
    <col min="14844" max="14844" width="13.421875" style="310" customWidth="1"/>
    <col min="14845" max="14845" width="14.57421875" style="310" customWidth="1"/>
    <col min="14846" max="14846" width="12.8515625" style="310" customWidth="1"/>
    <col min="14847" max="14847" width="17.421875" style="310" customWidth="1"/>
    <col min="14848" max="14848" width="11.7109375" style="310" customWidth="1"/>
    <col min="14849" max="14849" width="13.00390625" style="310" customWidth="1"/>
    <col min="14850" max="14850" width="13.28125" style="310" bestFit="1" customWidth="1"/>
    <col min="14851" max="15093" width="8.8515625" style="310" customWidth="1"/>
    <col min="15094" max="15094" width="23.57421875" style="310" bestFit="1" customWidth="1"/>
    <col min="15095" max="15095" width="13.7109375" style="310" customWidth="1"/>
    <col min="15096" max="15096" width="12.28125" style="310" customWidth="1"/>
    <col min="15097" max="15097" width="12.421875" style="310" bestFit="1" customWidth="1"/>
    <col min="15098" max="15098" width="16.28125" style="310" bestFit="1" customWidth="1"/>
    <col min="15099" max="15099" width="15.8515625" style="310" customWidth="1"/>
    <col min="15100" max="15100" width="13.421875" style="310" customWidth="1"/>
    <col min="15101" max="15101" width="14.57421875" style="310" customWidth="1"/>
    <col min="15102" max="15102" width="12.8515625" style="310" customWidth="1"/>
    <col min="15103" max="15103" width="17.421875" style="310" customWidth="1"/>
    <col min="15104" max="15104" width="11.7109375" style="310" customWidth="1"/>
    <col min="15105" max="15105" width="13.00390625" style="310" customWidth="1"/>
    <col min="15106" max="15106" width="13.28125" style="310" bestFit="1" customWidth="1"/>
    <col min="15107" max="15349" width="8.8515625" style="310" customWidth="1"/>
    <col min="15350" max="15350" width="23.57421875" style="310" bestFit="1" customWidth="1"/>
    <col min="15351" max="15351" width="13.7109375" style="310" customWidth="1"/>
    <col min="15352" max="15352" width="12.28125" style="310" customWidth="1"/>
    <col min="15353" max="15353" width="12.421875" style="310" bestFit="1" customWidth="1"/>
    <col min="15354" max="15354" width="16.28125" style="310" bestFit="1" customWidth="1"/>
    <col min="15355" max="15355" width="15.8515625" style="310" customWidth="1"/>
    <col min="15356" max="15356" width="13.421875" style="310" customWidth="1"/>
    <col min="15357" max="15357" width="14.57421875" style="310" customWidth="1"/>
    <col min="15358" max="15358" width="12.8515625" style="310" customWidth="1"/>
    <col min="15359" max="15359" width="17.421875" style="310" customWidth="1"/>
    <col min="15360" max="15360" width="11.7109375" style="310" customWidth="1"/>
    <col min="15361" max="15361" width="13.00390625" style="310" customWidth="1"/>
    <col min="15362" max="15362" width="13.28125" style="310" bestFit="1" customWidth="1"/>
    <col min="15363" max="15605" width="8.8515625" style="310" customWidth="1"/>
    <col min="15606" max="15606" width="23.57421875" style="310" bestFit="1" customWidth="1"/>
    <col min="15607" max="15607" width="13.7109375" style="310" customWidth="1"/>
    <col min="15608" max="15608" width="12.28125" style="310" customWidth="1"/>
    <col min="15609" max="15609" width="12.421875" style="310" bestFit="1" customWidth="1"/>
    <col min="15610" max="15610" width="16.28125" style="310" bestFit="1" customWidth="1"/>
    <col min="15611" max="15611" width="15.8515625" style="310" customWidth="1"/>
    <col min="15612" max="15612" width="13.421875" style="310" customWidth="1"/>
    <col min="15613" max="15613" width="14.57421875" style="310" customWidth="1"/>
    <col min="15614" max="15614" width="12.8515625" style="310" customWidth="1"/>
    <col min="15615" max="15615" width="17.421875" style="310" customWidth="1"/>
    <col min="15616" max="15616" width="11.7109375" style="310" customWidth="1"/>
    <col min="15617" max="15617" width="13.00390625" style="310" customWidth="1"/>
    <col min="15618" max="15618" width="13.28125" style="310" bestFit="1" customWidth="1"/>
    <col min="15619" max="15861" width="8.8515625" style="310" customWidth="1"/>
    <col min="15862" max="15862" width="23.57421875" style="310" bestFit="1" customWidth="1"/>
    <col min="15863" max="15863" width="13.7109375" style="310" customWidth="1"/>
    <col min="15864" max="15864" width="12.28125" style="310" customWidth="1"/>
    <col min="15865" max="15865" width="12.421875" style="310" bestFit="1" customWidth="1"/>
    <col min="15866" max="15866" width="16.28125" style="310" bestFit="1" customWidth="1"/>
    <col min="15867" max="15867" width="15.8515625" style="310" customWidth="1"/>
    <col min="15868" max="15868" width="13.421875" style="310" customWidth="1"/>
    <col min="15869" max="15869" width="14.57421875" style="310" customWidth="1"/>
    <col min="15870" max="15870" width="12.8515625" style="310" customWidth="1"/>
    <col min="15871" max="15871" width="17.421875" style="310" customWidth="1"/>
    <col min="15872" max="15872" width="11.7109375" style="310" customWidth="1"/>
    <col min="15873" max="15873" width="13.00390625" style="310" customWidth="1"/>
    <col min="15874" max="15874" width="13.28125" style="310" bestFit="1" customWidth="1"/>
    <col min="15875" max="16117" width="8.8515625" style="310" customWidth="1"/>
    <col min="16118" max="16118" width="23.57421875" style="310" bestFit="1" customWidth="1"/>
    <col min="16119" max="16119" width="13.7109375" style="310" customWidth="1"/>
    <col min="16120" max="16120" width="12.28125" style="310" customWidth="1"/>
    <col min="16121" max="16121" width="12.421875" style="310" bestFit="1" customWidth="1"/>
    <col min="16122" max="16122" width="16.28125" style="310" bestFit="1" customWidth="1"/>
    <col min="16123" max="16123" width="15.8515625" style="310" customWidth="1"/>
    <col min="16124" max="16124" width="13.421875" style="310" customWidth="1"/>
    <col min="16125" max="16125" width="14.57421875" style="310" customWidth="1"/>
    <col min="16126" max="16126" width="12.8515625" style="310" customWidth="1"/>
    <col min="16127" max="16127" width="17.421875" style="310" customWidth="1"/>
    <col min="16128" max="16128" width="11.7109375" style="310" customWidth="1"/>
    <col min="16129" max="16129" width="13.00390625" style="310" customWidth="1"/>
    <col min="16130" max="16130" width="13.28125" style="310" bestFit="1" customWidth="1"/>
    <col min="16131" max="16375" width="8.8515625" style="310" customWidth="1"/>
    <col min="16376" max="16384" width="9.140625" style="310" customWidth="1"/>
  </cols>
  <sheetData>
    <row r="1" spans="1:13" s="327" customFormat="1" ht="64.9" customHeight="1">
      <c r="A1" s="331" t="s">
        <v>531</v>
      </c>
      <c r="B1" s="330" t="s">
        <v>530</v>
      </c>
      <c r="C1" s="329" t="s">
        <v>529</v>
      </c>
      <c r="D1" s="329" t="s">
        <v>528</v>
      </c>
      <c r="E1" s="330" t="s">
        <v>533</v>
      </c>
      <c r="F1" s="330" t="s">
        <v>527</v>
      </c>
      <c r="G1" s="330" t="s">
        <v>526</v>
      </c>
      <c r="H1" s="330" t="s">
        <v>525</v>
      </c>
      <c r="I1" s="329" t="s">
        <v>524</v>
      </c>
      <c r="J1" s="329" t="s">
        <v>523</v>
      </c>
      <c r="K1" s="329" t="s">
        <v>522</v>
      </c>
      <c r="L1" s="328" t="s">
        <v>521</v>
      </c>
      <c r="M1" s="328" t="s">
        <v>520</v>
      </c>
    </row>
    <row r="2" spans="1:13" ht="14.45" customHeight="1">
      <c r="A2" s="326" t="s">
        <v>519</v>
      </c>
      <c r="B2" s="332"/>
      <c r="C2" s="333"/>
      <c r="D2" s="334" t="s">
        <v>451</v>
      </c>
      <c r="E2" s="335" t="s">
        <v>451</v>
      </c>
      <c r="F2" s="319" t="s">
        <v>451</v>
      </c>
      <c r="G2" s="325"/>
      <c r="H2" s="313" t="s">
        <v>451</v>
      </c>
      <c r="I2" s="313" t="s">
        <v>451</v>
      </c>
      <c r="J2" s="313" t="s">
        <v>451</v>
      </c>
      <c r="K2" s="313" t="s">
        <v>451</v>
      </c>
      <c r="L2" s="313" t="s">
        <v>451</v>
      </c>
      <c r="M2" s="313" t="s">
        <v>451</v>
      </c>
    </row>
    <row r="3" spans="1:13" ht="14.45" customHeight="1">
      <c r="A3" s="323" t="s">
        <v>518</v>
      </c>
      <c r="B3" s="332"/>
      <c r="C3" s="336" t="s">
        <v>451</v>
      </c>
      <c r="D3" s="334" t="s">
        <v>451</v>
      </c>
      <c r="E3" s="335" t="s">
        <v>451</v>
      </c>
      <c r="F3" s="337"/>
      <c r="G3" s="318"/>
      <c r="H3" s="313" t="s">
        <v>451</v>
      </c>
      <c r="I3" s="313" t="s">
        <v>451</v>
      </c>
      <c r="J3" s="313" t="s">
        <v>451</v>
      </c>
      <c r="K3" s="313" t="s">
        <v>451</v>
      </c>
      <c r="L3" s="313" t="s">
        <v>451</v>
      </c>
      <c r="M3" s="313" t="s">
        <v>451</v>
      </c>
    </row>
    <row r="4" spans="1:13" ht="14.45" customHeight="1">
      <c r="A4" s="323" t="s">
        <v>517</v>
      </c>
      <c r="B4" s="332" t="s">
        <v>451</v>
      </c>
      <c r="C4" s="338"/>
      <c r="D4" s="334" t="s">
        <v>451</v>
      </c>
      <c r="E4" s="335" t="s">
        <v>451</v>
      </c>
      <c r="F4" s="337"/>
      <c r="G4" s="318"/>
      <c r="H4" s="313" t="s">
        <v>451</v>
      </c>
      <c r="I4" s="313" t="s">
        <v>451</v>
      </c>
      <c r="J4" s="313" t="s">
        <v>451</v>
      </c>
      <c r="K4" s="313" t="s">
        <v>451</v>
      </c>
      <c r="L4" s="313" t="s">
        <v>451</v>
      </c>
      <c r="M4" s="313" t="s">
        <v>451</v>
      </c>
    </row>
    <row r="5" spans="1:13" ht="14.45" customHeight="1">
      <c r="A5" s="323" t="s">
        <v>516</v>
      </c>
      <c r="B5" s="332" t="s">
        <v>451</v>
      </c>
      <c r="C5" s="338"/>
      <c r="D5" s="334" t="s">
        <v>451</v>
      </c>
      <c r="E5" s="335" t="s">
        <v>451</v>
      </c>
      <c r="F5" s="337"/>
      <c r="G5" s="318"/>
      <c r="H5" s="313" t="s">
        <v>451</v>
      </c>
      <c r="I5" s="313" t="s">
        <v>451</v>
      </c>
      <c r="J5" s="313" t="s">
        <v>451</v>
      </c>
      <c r="K5" s="313" t="s">
        <v>451</v>
      </c>
      <c r="L5" s="313" t="s">
        <v>451</v>
      </c>
      <c r="M5" s="313" t="s">
        <v>451</v>
      </c>
    </row>
    <row r="6" spans="1:13" ht="14.45" customHeight="1">
      <c r="A6" s="323" t="s">
        <v>515</v>
      </c>
      <c r="B6" s="332" t="s">
        <v>451</v>
      </c>
      <c r="C6" s="338"/>
      <c r="D6" s="334" t="s">
        <v>451</v>
      </c>
      <c r="E6" s="335" t="s">
        <v>451</v>
      </c>
      <c r="F6" s="337"/>
      <c r="G6" s="318"/>
      <c r="H6" s="313" t="s">
        <v>451</v>
      </c>
      <c r="I6" s="313" t="s">
        <v>451</v>
      </c>
      <c r="J6" s="313" t="s">
        <v>451</v>
      </c>
      <c r="K6" s="313" t="s">
        <v>451</v>
      </c>
      <c r="L6" s="313" t="s">
        <v>451</v>
      </c>
      <c r="M6" s="313" t="s">
        <v>451</v>
      </c>
    </row>
    <row r="7" spans="1:13" ht="14.45" customHeight="1">
      <c r="A7" s="323" t="s">
        <v>514</v>
      </c>
      <c r="B7" s="332"/>
      <c r="C7" s="338"/>
      <c r="D7" s="334" t="s">
        <v>451</v>
      </c>
      <c r="E7" s="335" t="s">
        <v>451</v>
      </c>
      <c r="F7" s="319"/>
      <c r="G7" s="318"/>
      <c r="H7" s="313" t="s">
        <v>451</v>
      </c>
      <c r="I7" s="313" t="s">
        <v>451</v>
      </c>
      <c r="J7" s="313" t="s">
        <v>451</v>
      </c>
      <c r="K7" s="313" t="s">
        <v>451</v>
      </c>
      <c r="L7" s="313" t="s">
        <v>451</v>
      </c>
      <c r="M7" s="313" t="s">
        <v>451</v>
      </c>
    </row>
    <row r="8" spans="1:13" ht="14.45" customHeight="1">
      <c r="A8" s="323" t="s">
        <v>513</v>
      </c>
      <c r="B8" s="332"/>
      <c r="C8" s="336" t="s">
        <v>451</v>
      </c>
      <c r="D8" s="334" t="s">
        <v>451</v>
      </c>
      <c r="E8" s="335" t="s">
        <v>451</v>
      </c>
      <c r="F8" s="319" t="s">
        <v>451</v>
      </c>
      <c r="G8" s="318"/>
      <c r="H8" s="313" t="s">
        <v>451</v>
      </c>
      <c r="I8" s="313" t="s">
        <v>451</v>
      </c>
      <c r="J8" s="313" t="s">
        <v>451</v>
      </c>
      <c r="K8" s="313" t="s">
        <v>451</v>
      </c>
      <c r="L8" s="313" t="s">
        <v>451</v>
      </c>
      <c r="M8" s="313" t="s">
        <v>451</v>
      </c>
    </row>
    <row r="9" spans="1:13" ht="14.45" customHeight="1">
      <c r="A9" s="323" t="s">
        <v>512</v>
      </c>
      <c r="B9" s="332"/>
      <c r="C9" s="336"/>
      <c r="D9" s="334" t="s">
        <v>451</v>
      </c>
      <c r="E9" s="335" t="s">
        <v>451</v>
      </c>
      <c r="F9" s="337" t="s">
        <v>451</v>
      </c>
      <c r="G9" s="318"/>
      <c r="H9" s="313" t="s">
        <v>451</v>
      </c>
      <c r="I9" s="313" t="s">
        <v>451</v>
      </c>
      <c r="J9" s="313" t="s">
        <v>451</v>
      </c>
      <c r="K9" s="313" t="s">
        <v>451</v>
      </c>
      <c r="L9" s="313" t="s">
        <v>451</v>
      </c>
      <c r="M9" s="313" t="s">
        <v>451</v>
      </c>
    </row>
    <row r="10" spans="1:13" ht="14.45" customHeight="1">
      <c r="A10" s="323" t="s">
        <v>511</v>
      </c>
      <c r="B10" s="332"/>
      <c r="C10" s="336"/>
      <c r="D10" s="334" t="s">
        <v>451</v>
      </c>
      <c r="E10" s="335" t="s">
        <v>451</v>
      </c>
      <c r="F10" s="319"/>
      <c r="G10" s="318"/>
      <c r="H10" s="313" t="s">
        <v>451</v>
      </c>
      <c r="I10" s="313" t="s">
        <v>451</v>
      </c>
      <c r="J10" s="313" t="s">
        <v>451</v>
      </c>
      <c r="K10" s="313" t="s">
        <v>451</v>
      </c>
      <c r="L10" s="313" t="s">
        <v>451</v>
      </c>
      <c r="M10" s="313" t="s">
        <v>451</v>
      </c>
    </row>
    <row r="11" spans="1:13" ht="14.45" customHeight="1">
      <c r="A11" s="323" t="s">
        <v>510</v>
      </c>
      <c r="B11" s="332"/>
      <c r="C11" s="336"/>
      <c r="D11" s="334" t="s">
        <v>451</v>
      </c>
      <c r="E11" s="335" t="s">
        <v>451</v>
      </c>
      <c r="F11" s="337" t="s">
        <v>451</v>
      </c>
      <c r="G11" s="318"/>
      <c r="H11" s="313" t="s">
        <v>451</v>
      </c>
      <c r="I11" s="313" t="s">
        <v>451</v>
      </c>
      <c r="J11" s="313" t="s">
        <v>451</v>
      </c>
      <c r="K11" s="313" t="s">
        <v>451</v>
      </c>
      <c r="L11" s="313" t="s">
        <v>451</v>
      </c>
      <c r="M11" s="313" t="s">
        <v>451</v>
      </c>
    </row>
    <row r="12" spans="1:13" ht="14.45" customHeight="1">
      <c r="A12" s="323" t="s">
        <v>509</v>
      </c>
      <c r="B12" s="332" t="s">
        <v>451</v>
      </c>
      <c r="C12" s="336"/>
      <c r="D12" s="334" t="s">
        <v>451</v>
      </c>
      <c r="E12" s="335" t="s">
        <v>451</v>
      </c>
      <c r="F12" s="337"/>
      <c r="G12" s="318"/>
      <c r="H12" s="313" t="s">
        <v>451</v>
      </c>
      <c r="I12" s="313" t="s">
        <v>451</v>
      </c>
      <c r="J12" s="313" t="s">
        <v>451</v>
      </c>
      <c r="K12" s="313" t="s">
        <v>451</v>
      </c>
      <c r="L12" s="313" t="s">
        <v>451</v>
      </c>
      <c r="M12" s="313" t="s">
        <v>451</v>
      </c>
    </row>
    <row r="13" spans="1:13" ht="14.45" customHeight="1">
      <c r="A13" s="323" t="s">
        <v>508</v>
      </c>
      <c r="B13" s="332" t="s">
        <v>451</v>
      </c>
      <c r="C13" s="336"/>
      <c r="D13" s="334" t="s">
        <v>451</v>
      </c>
      <c r="E13" s="335" t="s">
        <v>451</v>
      </c>
      <c r="F13" s="337"/>
      <c r="G13" s="321" t="s">
        <v>451</v>
      </c>
      <c r="H13" s="313" t="s">
        <v>451</v>
      </c>
      <c r="I13" s="313" t="s">
        <v>451</v>
      </c>
      <c r="J13" s="313" t="s">
        <v>451</v>
      </c>
      <c r="K13" s="313" t="s">
        <v>451</v>
      </c>
      <c r="L13" s="313" t="s">
        <v>451</v>
      </c>
      <c r="M13" s="313" t="s">
        <v>451</v>
      </c>
    </row>
    <row r="14" spans="1:13" ht="14.45" customHeight="1">
      <c r="A14" s="323" t="s">
        <v>507</v>
      </c>
      <c r="B14" s="332" t="s">
        <v>451</v>
      </c>
      <c r="C14" s="336"/>
      <c r="D14" s="334" t="s">
        <v>451</v>
      </c>
      <c r="E14" s="335" t="s">
        <v>451</v>
      </c>
      <c r="F14" s="319"/>
      <c r="G14" s="321"/>
      <c r="H14" s="313" t="s">
        <v>451</v>
      </c>
      <c r="I14" s="313" t="s">
        <v>451</v>
      </c>
      <c r="J14" s="313" t="s">
        <v>451</v>
      </c>
      <c r="K14" s="313" t="s">
        <v>451</v>
      </c>
      <c r="L14" s="313" t="s">
        <v>451</v>
      </c>
      <c r="M14" s="313" t="s">
        <v>451</v>
      </c>
    </row>
    <row r="15" spans="1:13" ht="14.45" customHeight="1">
      <c r="A15" s="323" t="s">
        <v>506</v>
      </c>
      <c r="B15" s="332"/>
      <c r="C15" s="336"/>
      <c r="D15" s="334" t="s">
        <v>451</v>
      </c>
      <c r="E15" s="335" t="s">
        <v>451</v>
      </c>
      <c r="F15" s="319" t="s">
        <v>451</v>
      </c>
      <c r="G15" s="321"/>
      <c r="H15" s="313" t="s">
        <v>451</v>
      </c>
      <c r="I15" s="313" t="s">
        <v>451</v>
      </c>
      <c r="J15" s="313" t="s">
        <v>451</v>
      </c>
      <c r="K15" s="313" t="s">
        <v>451</v>
      </c>
      <c r="L15" s="313" t="s">
        <v>451</v>
      </c>
      <c r="M15" s="313" t="s">
        <v>451</v>
      </c>
    </row>
    <row r="16" spans="1:13" ht="14.45" customHeight="1">
      <c r="A16" s="323" t="s">
        <v>505</v>
      </c>
      <c r="B16" s="332" t="s">
        <v>451</v>
      </c>
      <c r="C16" s="336"/>
      <c r="D16" s="334" t="s">
        <v>451</v>
      </c>
      <c r="E16" s="335" t="s">
        <v>451</v>
      </c>
      <c r="F16" s="319" t="s">
        <v>451</v>
      </c>
      <c r="G16" s="321" t="s">
        <v>451</v>
      </c>
      <c r="H16" s="313" t="s">
        <v>451</v>
      </c>
      <c r="I16" s="313" t="s">
        <v>451</v>
      </c>
      <c r="J16" s="313" t="s">
        <v>451</v>
      </c>
      <c r="K16" s="313" t="s">
        <v>451</v>
      </c>
      <c r="L16" s="313" t="s">
        <v>451</v>
      </c>
      <c r="M16" s="313" t="s">
        <v>451</v>
      </c>
    </row>
    <row r="17" spans="1:13" ht="14.45" customHeight="1">
      <c r="A17" s="323" t="s">
        <v>504</v>
      </c>
      <c r="B17" s="332"/>
      <c r="C17" s="336" t="s">
        <v>451</v>
      </c>
      <c r="D17" s="334" t="s">
        <v>451</v>
      </c>
      <c r="E17" s="335" t="s">
        <v>451</v>
      </c>
      <c r="F17" s="337" t="s">
        <v>451</v>
      </c>
      <c r="G17" s="321"/>
      <c r="H17" s="313" t="s">
        <v>451</v>
      </c>
      <c r="I17" s="313" t="s">
        <v>451</v>
      </c>
      <c r="J17" s="313" t="s">
        <v>451</v>
      </c>
      <c r="K17" s="313" t="s">
        <v>451</v>
      </c>
      <c r="L17" s="313" t="s">
        <v>451</v>
      </c>
      <c r="M17" s="313" t="s">
        <v>451</v>
      </c>
    </row>
    <row r="18" spans="1:13" ht="14.45" customHeight="1">
      <c r="A18" s="323" t="s">
        <v>503</v>
      </c>
      <c r="B18" s="332" t="s">
        <v>451</v>
      </c>
      <c r="C18" s="338"/>
      <c r="D18" s="334" t="s">
        <v>451</v>
      </c>
      <c r="E18" s="335" t="s">
        <v>451</v>
      </c>
      <c r="F18" s="337"/>
      <c r="G18" s="321"/>
      <c r="H18" s="313" t="s">
        <v>451</v>
      </c>
      <c r="I18" s="313" t="s">
        <v>451</v>
      </c>
      <c r="J18" s="313" t="s">
        <v>451</v>
      </c>
      <c r="K18" s="313" t="s">
        <v>451</v>
      </c>
      <c r="L18" s="313" t="s">
        <v>451</v>
      </c>
      <c r="M18" s="313" t="s">
        <v>451</v>
      </c>
    </row>
    <row r="19" spans="1:13" ht="14.45" customHeight="1">
      <c r="A19" s="323" t="s">
        <v>502</v>
      </c>
      <c r="B19" s="332" t="s">
        <v>451</v>
      </c>
      <c r="C19" s="338"/>
      <c r="D19" s="334" t="s">
        <v>451</v>
      </c>
      <c r="E19" s="335" t="s">
        <v>451</v>
      </c>
      <c r="F19" s="319"/>
      <c r="G19" s="321" t="s">
        <v>451</v>
      </c>
      <c r="H19" s="313" t="s">
        <v>451</v>
      </c>
      <c r="I19" s="313" t="s">
        <v>451</v>
      </c>
      <c r="J19" s="313" t="s">
        <v>451</v>
      </c>
      <c r="K19" s="313" t="s">
        <v>451</v>
      </c>
      <c r="L19" s="313" t="s">
        <v>451</v>
      </c>
      <c r="M19" s="313" t="s">
        <v>451</v>
      </c>
    </row>
    <row r="20" spans="1:13" ht="14.45" customHeight="1">
      <c r="A20" s="323" t="s">
        <v>501</v>
      </c>
      <c r="B20" s="332" t="s">
        <v>451</v>
      </c>
      <c r="C20" s="338"/>
      <c r="D20" s="334" t="s">
        <v>451</v>
      </c>
      <c r="E20" s="335" t="s">
        <v>451</v>
      </c>
      <c r="F20" s="319" t="s">
        <v>451</v>
      </c>
      <c r="G20" s="321"/>
      <c r="H20" s="313" t="s">
        <v>451</v>
      </c>
      <c r="I20" s="313" t="s">
        <v>451</v>
      </c>
      <c r="J20" s="313" t="s">
        <v>451</v>
      </c>
      <c r="K20" s="313" t="s">
        <v>451</v>
      </c>
      <c r="L20" s="313" t="s">
        <v>451</v>
      </c>
      <c r="M20" s="313" t="s">
        <v>451</v>
      </c>
    </row>
    <row r="21" spans="1:13" ht="14.45" customHeight="1">
      <c r="A21" s="323" t="s">
        <v>500</v>
      </c>
      <c r="B21" s="332"/>
      <c r="C21" s="338"/>
      <c r="D21" s="334" t="s">
        <v>451</v>
      </c>
      <c r="E21" s="335" t="s">
        <v>451</v>
      </c>
      <c r="F21" s="337" t="s">
        <v>451</v>
      </c>
      <c r="G21" s="321"/>
      <c r="H21" s="313" t="s">
        <v>451</v>
      </c>
      <c r="I21" s="313" t="s">
        <v>451</v>
      </c>
      <c r="J21" s="313" t="s">
        <v>451</v>
      </c>
      <c r="K21" s="313" t="s">
        <v>451</v>
      </c>
      <c r="L21" s="313" t="s">
        <v>451</v>
      </c>
      <c r="M21" s="313" t="s">
        <v>451</v>
      </c>
    </row>
    <row r="22" spans="1:13" ht="14.45" customHeight="1">
      <c r="A22" s="323" t="s">
        <v>499</v>
      </c>
      <c r="B22" s="332" t="s">
        <v>451</v>
      </c>
      <c r="C22" s="338"/>
      <c r="D22" s="334" t="s">
        <v>451</v>
      </c>
      <c r="E22" s="335" t="s">
        <v>451</v>
      </c>
      <c r="F22" s="319"/>
      <c r="G22" s="321"/>
      <c r="H22" s="313" t="s">
        <v>451</v>
      </c>
      <c r="I22" s="313" t="s">
        <v>451</v>
      </c>
      <c r="J22" s="313" t="s">
        <v>451</v>
      </c>
      <c r="K22" s="313" t="s">
        <v>451</v>
      </c>
      <c r="L22" s="313" t="s">
        <v>451</v>
      </c>
      <c r="M22" s="313" t="s">
        <v>451</v>
      </c>
    </row>
    <row r="23" spans="1:13" ht="14.45" customHeight="1">
      <c r="A23" s="323" t="s">
        <v>498</v>
      </c>
      <c r="B23" s="332"/>
      <c r="C23" s="336" t="s">
        <v>451</v>
      </c>
      <c r="D23" s="334" t="s">
        <v>451</v>
      </c>
      <c r="E23" s="335" t="s">
        <v>451</v>
      </c>
      <c r="F23" s="319" t="s">
        <v>451</v>
      </c>
      <c r="G23" s="321"/>
      <c r="H23" s="313" t="s">
        <v>451</v>
      </c>
      <c r="I23" s="313" t="s">
        <v>451</v>
      </c>
      <c r="J23" s="313" t="s">
        <v>451</v>
      </c>
      <c r="K23" s="313" t="s">
        <v>451</v>
      </c>
      <c r="L23" s="313" t="s">
        <v>451</v>
      </c>
      <c r="M23" s="313" t="s">
        <v>451</v>
      </c>
    </row>
    <row r="24" spans="1:13" ht="14.45" customHeight="1">
      <c r="A24" s="323" t="s">
        <v>497</v>
      </c>
      <c r="B24" s="332"/>
      <c r="C24" s="336" t="s">
        <v>451</v>
      </c>
      <c r="D24" s="334" t="s">
        <v>451</v>
      </c>
      <c r="E24" s="335" t="s">
        <v>451</v>
      </c>
      <c r="F24" s="319" t="s">
        <v>451</v>
      </c>
      <c r="G24" s="321"/>
      <c r="H24" s="313" t="s">
        <v>451</v>
      </c>
      <c r="I24" s="313" t="s">
        <v>451</v>
      </c>
      <c r="J24" s="313" t="s">
        <v>451</v>
      </c>
      <c r="K24" s="313" t="s">
        <v>451</v>
      </c>
      <c r="L24" s="313" t="s">
        <v>451</v>
      </c>
      <c r="M24" s="313" t="s">
        <v>451</v>
      </c>
    </row>
    <row r="25" spans="1:13" ht="14.45" customHeight="1">
      <c r="A25" s="323" t="s">
        <v>496</v>
      </c>
      <c r="B25" s="332"/>
      <c r="C25" s="336" t="s">
        <v>451</v>
      </c>
      <c r="D25" s="334" t="s">
        <v>451</v>
      </c>
      <c r="E25" s="335" t="s">
        <v>451</v>
      </c>
      <c r="F25" s="337" t="s">
        <v>451</v>
      </c>
      <c r="G25" s="321"/>
      <c r="H25" s="313" t="s">
        <v>451</v>
      </c>
      <c r="I25" s="313" t="s">
        <v>451</v>
      </c>
      <c r="J25" s="313" t="s">
        <v>451</v>
      </c>
      <c r="K25" s="313" t="s">
        <v>451</v>
      </c>
      <c r="L25" s="313" t="s">
        <v>451</v>
      </c>
      <c r="M25" s="313" t="s">
        <v>451</v>
      </c>
    </row>
    <row r="26" spans="1:13" ht="14.45" customHeight="1">
      <c r="A26" s="323" t="s">
        <v>495</v>
      </c>
      <c r="B26" s="332" t="s">
        <v>451</v>
      </c>
      <c r="C26" s="336"/>
      <c r="D26" s="334" t="s">
        <v>451</v>
      </c>
      <c r="E26" s="335" t="s">
        <v>451</v>
      </c>
      <c r="F26" s="337"/>
      <c r="G26" s="321"/>
      <c r="H26" s="313" t="s">
        <v>451</v>
      </c>
      <c r="I26" s="313" t="s">
        <v>451</v>
      </c>
      <c r="J26" s="313" t="s">
        <v>451</v>
      </c>
      <c r="K26" s="313" t="s">
        <v>451</v>
      </c>
      <c r="L26" s="313" t="s">
        <v>451</v>
      </c>
      <c r="M26" s="313" t="s">
        <v>451</v>
      </c>
    </row>
    <row r="27" spans="1:13" ht="14.45" customHeight="1">
      <c r="A27" s="323" t="s">
        <v>494</v>
      </c>
      <c r="B27" s="332" t="s">
        <v>451</v>
      </c>
      <c r="C27" s="336"/>
      <c r="D27" s="334" t="s">
        <v>451</v>
      </c>
      <c r="E27" s="335" t="s">
        <v>451</v>
      </c>
      <c r="F27" s="337"/>
      <c r="G27" s="321"/>
      <c r="H27" s="313" t="s">
        <v>451</v>
      </c>
      <c r="I27" s="313" t="s">
        <v>451</v>
      </c>
      <c r="J27" s="313" t="s">
        <v>451</v>
      </c>
      <c r="K27" s="313" t="s">
        <v>451</v>
      </c>
      <c r="L27" s="313" t="s">
        <v>451</v>
      </c>
      <c r="M27" s="313" t="s">
        <v>451</v>
      </c>
    </row>
    <row r="28" spans="1:13" ht="14.45" customHeight="1">
      <c r="A28" s="323" t="s">
        <v>493</v>
      </c>
      <c r="B28" s="332" t="s">
        <v>451</v>
      </c>
      <c r="C28" s="336"/>
      <c r="D28" s="334" t="s">
        <v>451</v>
      </c>
      <c r="E28" s="335" t="s">
        <v>451</v>
      </c>
      <c r="F28" s="337"/>
      <c r="G28" s="321"/>
      <c r="H28" s="313" t="s">
        <v>451</v>
      </c>
      <c r="I28" s="313" t="s">
        <v>451</v>
      </c>
      <c r="J28" s="313" t="s">
        <v>451</v>
      </c>
      <c r="K28" s="313" t="s">
        <v>451</v>
      </c>
      <c r="L28" s="313" t="s">
        <v>451</v>
      </c>
      <c r="M28" s="313" t="s">
        <v>451</v>
      </c>
    </row>
    <row r="29" spans="1:13" ht="14.45" customHeight="1">
      <c r="A29" s="323" t="s">
        <v>492</v>
      </c>
      <c r="B29" s="332" t="s">
        <v>451</v>
      </c>
      <c r="C29" s="336"/>
      <c r="D29" s="334" t="s">
        <v>451</v>
      </c>
      <c r="E29" s="335" t="s">
        <v>451</v>
      </c>
      <c r="F29" s="319"/>
      <c r="G29" s="321"/>
      <c r="H29" s="313" t="s">
        <v>451</v>
      </c>
      <c r="I29" s="313" t="s">
        <v>451</v>
      </c>
      <c r="J29" s="313" t="s">
        <v>451</v>
      </c>
      <c r="K29" s="313" t="s">
        <v>451</v>
      </c>
      <c r="L29" s="313" t="s">
        <v>451</v>
      </c>
      <c r="M29" s="313" t="s">
        <v>451</v>
      </c>
    </row>
    <row r="30" spans="1:13" ht="14.45" customHeight="1">
      <c r="A30" s="323" t="s">
        <v>491</v>
      </c>
      <c r="B30" s="332"/>
      <c r="C30" s="336" t="s">
        <v>451</v>
      </c>
      <c r="D30" s="334" t="s">
        <v>451</v>
      </c>
      <c r="E30" s="335" t="s">
        <v>451</v>
      </c>
      <c r="F30" s="337" t="s">
        <v>451</v>
      </c>
      <c r="G30" s="321"/>
      <c r="H30" s="313" t="s">
        <v>451</v>
      </c>
      <c r="I30" s="313" t="s">
        <v>451</v>
      </c>
      <c r="J30" s="313" t="s">
        <v>451</v>
      </c>
      <c r="K30" s="313" t="s">
        <v>451</v>
      </c>
      <c r="L30" s="313" t="s">
        <v>451</v>
      </c>
      <c r="M30" s="313" t="s">
        <v>451</v>
      </c>
    </row>
    <row r="31" spans="1:13" ht="14.45" customHeight="1">
      <c r="A31" s="323" t="s">
        <v>490</v>
      </c>
      <c r="B31" s="332"/>
      <c r="C31" s="336"/>
      <c r="D31" s="334" t="s">
        <v>451</v>
      </c>
      <c r="E31" s="335" t="s">
        <v>451</v>
      </c>
      <c r="F31" s="337"/>
      <c r="G31" s="321"/>
      <c r="H31" s="313" t="s">
        <v>451</v>
      </c>
      <c r="I31" s="313" t="s">
        <v>451</v>
      </c>
      <c r="J31" s="313" t="s">
        <v>451</v>
      </c>
      <c r="K31" s="313" t="s">
        <v>451</v>
      </c>
      <c r="L31" s="313" t="s">
        <v>451</v>
      </c>
      <c r="M31" s="313" t="s">
        <v>451</v>
      </c>
    </row>
    <row r="32" spans="1:13" ht="14.45" customHeight="1">
      <c r="A32" s="323" t="s">
        <v>489</v>
      </c>
      <c r="B32" s="332" t="s">
        <v>451</v>
      </c>
      <c r="C32" s="336"/>
      <c r="D32" s="334" t="s">
        <v>451</v>
      </c>
      <c r="E32" s="335" t="s">
        <v>451</v>
      </c>
      <c r="F32" s="319"/>
      <c r="G32" s="321"/>
      <c r="H32" s="313" t="s">
        <v>451</v>
      </c>
      <c r="I32" s="313" t="s">
        <v>451</v>
      </c>
      <c r="J32" s="313" t="s">
        <v>451</v>
      </c>
      <c r="K32" s="313" t="s">
        <v>451</v>
      </c>
      <c r="L32" s="313" t="s">
        <v>451</v>
      </c>
      <c r="M32" s="313" t="s">
        <v>451</v>
      </c>
    </row>
    <row r="33" spans="1:13" ht="14.45" customHeight="1">
      <c r="A33" s="324" t="s">
        <v>488</v>
      </c>
      <c r="B33" s="332"/>
      <c r="C33" s="336"/>
      <c r="D33" s="334" t="s">
        <v>451</v>
      </c>
      <c r="E33" s="335" t="s">
        <v>451</v>
      </c>
      <c r="F33" s="337"/>
      <c r="G33" s="321"/>
      <c r="H33" s="313" t="s">
        <v>451</v>
      </c>
      <c r="I33" s="313" t="s">
        <v>451</v>
      </c>
      <c r="J33" s="313" t="s">
        <v>451</v>
      </c>
      <c r="K33" s="313" t="s">
        <v>451</v>
      </c>
      <c r="L33" s="313" t="s">
        <v>451</v>
      </c>
      <c r="M33" s="313" t="s">
        <v>451</v>
      </c>
    </row>
    <row r="34" spans="1:13" ht="14.45" customHeight="1">
      <c r="A34" s="323" t="s">
        <v>487</v>
      </c>
      <c r="B34" s="332" t="s">
        <v>451</v>
      </c>
      <c r="C34" s="336"/>
      <c r="D34" s="334" t="s">
        <v>451</v>
      </c>
      <c r="E34" s="335" t="s">
        <v>451</v>
      </c>
      <c r="F34" s="337"/>
      <c r="G34" s="321"/>
      <c r="H34" s="313" t="s">
        <v>451</v>
      </c>
      <c r="I34" s="313" t="s">
        <v>451</v>
      </c>
      <c r="J34" s="313" t="s">
        <v>451</v>
      </c>
      <c r="K34" s="313" t="s">
        <v>451</v>
      </c>
      <c r="L34" s="313" t="s">
        <v>451</v>
      </c>
      <c r="M34" s="313" t="s">
        <v>451</v>
      </c>
    </row>
    <row r="35" spans="1:13" ht="14.45" customHeight="1">
      <c r="A35" s="323" t="s">
        <v>486</v>
      </c>
      <c r="B35" s="332" t="s">
        <v>451</v>
      </c>
      <c r="C35" s="336"/>
      <c r="D35" s="334" t="s">
        <v>451</v>
      </c>
      <c r="E35" s="335" t="s">
        <v>451</v>
      </c>
      <c r="F35" s="319"/>
      <c r="G35" s="321"/>
      <c r="H35" s="313" t="s">
        <v>451</v>
      </c>
      <c r="I35" s="313" t="s">
        <v>451</v>
      </c>
      <c r="J35" s="313" t="s">
        <v>451</v>
      </c>
      <c r="K35" s="313" t="s">
        <v>451</v>
      </c>
      <c r="L35" s="313" t="s">
        <v>451</v>
      </c>
      <c r="M35" s="313" t="s">
        <v>451</v>
      </c>
    </row>
    <row r="36" spans="1:13" ht="14.45" customHeight="1">
      <c r="A36" s="322" t="s">
        <v>485</v>
      </c>
      <c r="B36" s="332"/>
      <c r="C36" s="336" t="s">
        <v>451</v>
      </c>
      <c r="D36" s="334" t="s">
        <v>451</v>
      </c>
      <c r="E36" s="335" t="s">
        <v>451</v>
      </c>
      <c r="F36" s="319" t="s">
        <v>451</v>
      </c>
      <c r="G36" s="321"/>
      <c r="H36" s="313" t="s">
        <v>451</v>
      </c>
      <c r="I36" s="313" t="s">
        <v>451</v>
      </c>
      <c r="J36" s="313" t="s">
        <v>451</v>
      </c>
      <c r="K36" s="313" t="s">
        <v>451</v>
      </c>
      <c r="L36" s="313" t="s">
        <v>451</v>
      </c>
      <c r="M36" s="313" t="s">
        <v>451</v>
      </c>
    </row>
    <row r="37" spans="1:13" ht="14.45" customHeight="1">
      <c r="A37" s="320" t="s">
        <v>484</v>
      </c>
      <c r="B37" s="332"/>
      <c r="C37" s="338"/>
      <c r="D37" s="334" t="s">
        <v>451</v>
      </c>
      <c r="E37" s="335" t="s">
        <v>451</v>
      </c>
      <c r="F37" s="319" t="s">
        <v>451</v>
      </c>
      <c r="G37" s="321"/>
      <c r="H37" s="313" t="s">
        <v>451</v>
      </c>
      <c r="I37" s="313" t="s">
        <v>451</v>
      </c>
      <c r="J37" s="313" t="s">
        <v>451</v>
      </c>
      <c r="K37" s="313" t="s">
        <v>451</v>
      </c>
      <c r="L37" s="313" t="s">
        <v>451</v>
      </c>
      <c r="M37" s="313" t="s">
        <v>451</v>
      </c>
    </row>
    <row r="38" spans="1:13" ht="14.45" customHeight="1">
      <c r="A38" s="320" t="s">
        <v>483</v>
      </c>
      <c r="B38" s="332"/>
      <c r="C38" s="336" t="s">
        <v>451</v>
      </c>
      <c r="D38" s="334" t="s">
        <v>451</v>
      </c>
      <c r="E38" s="335" t="s">
        <v>451</v>
      </c>
      <c r="F38" s="337" t="s">
        <v>451</v>
      </c>
      <c r="G38" s="321"/>
      <c r="H38" s="313" t="s">
        <v>451</v>
      </c>
      <c r="I38" s="313" t="s">
        <v>451</v>
      </c>
      <c r="J38" s="313" t="s">
        <v>451</v>
      </c>
      <c r="K38" s="313" t="s">
        <v>451</v>
      </c>
      <c r="L38" s="313" t="s">
        <v>451</v>
      </c>
      <c r="M38" s="313" t="s">
        <v>451</v>
      </c>
    </row>
    <row r="39" spans="1:13" ht="14.45" customHeight="1">
      <c r="A39" s="320" t="s">
        <v>482</v>
      </c>
      <c r="B39" s="332" t="s">
        <v>451</v>
      </c>
      <c r="C39" s="338"/>
      <c r="D39" s="334" t="s">
        <v>451</v>
      </c>
      <c r="E39" s="335" t="s">
        <v>451</v>
      </c>
      <c r="F39" s="319"/>
      <c r="G39" s="321"/>
      <c r="H39" s="313" t="s">
        <v>451</v>
      </c>
      <c r="I39" s="313" t="s">
        <v>451</v>
      </c>
      <c r="J39" s="313" t="s">
        <v>451</v>
      </c>
      <c r="K39" s="313" t="s">
        <v>451</v>
      </c>
      <c r="L39" s="313" t="s">
        <v>451</v>
      </c>
      <c r="M39" s="313" t="s">
        <v>451</v>
      </c>
    </row>
    <row r="40" spans="1:13" ht="14.45" customHeight="1">
      <c r="A40" s="320" t="s">
        <v>481</v>
      </c>
      <c r="B40" s="332"/>
      <c r="C40" s="336" t="s">
        <v>451</v>
      </c>
      <c r="D40" s="334" t="s">
        <v>451</v>
      </c>
      <c r="E40" s="335" t="s">
        <v>451</v>
      </c>
      <c r="F40" s="319" t="s">
        <v>451</v>
      </c>
      <c r="G40" s="321"/>
      <c r="H40" s="313" t="s">
        <v>451</v>
      </c>
      <c r="I40" s="313" t="s">
        <v>451</v>
      </c>
      <c r="J40" s="313" t="s">
        <v>451</v>
      </c>
      <c r="K40" s="313" t="s">
        <v>451</v>
      </c>
      <c r="L40" s="313" t="s">
        <v>451</v>
      </c>
      <c r="M40" s="313" t="s">
        <v>451</v>
      </c>
    </row>
    <row r="41" spans="1:13" ht="14.45" customHeight="1">
      <c r="A41" s="320" t="s">
        <v>480</v>
      </c>
      <c r="B41" s="332"/>
      <c r="C41" s="336" t="s">
        <v>451</v>
      </c>
      <c r="D41" s="334" t="s">
        <v>451</v>
      </c>
      <c r="E41" s="335" t="s">
        <v>451</v>
      </c>
      <c r="F41" s="319" t="s">
        <v>451</v>
      </c>
      <c r="G41" s="321"/>
      <c r="H41" s="313" t="s">
        <v>451</v>
      </c>
      <c r="I41" s="313" t="s">
        <v>451</v>
      </c>
      <c r="J41" s="313" t="s">
        <v>451</v>
      </c>
      <c r="K41" s="313" t="s">
        <v>451</v>
      </c>
      <c r="L41" s="313" t="s">
        <v>451</v>
      </c>
      <c r="M41" s="313" t="s">
        <v>451</v>
      </c>
    </row>
    <row r="42" spans="1:13" ht="14.45" customHeight="1">
      <c r="A42" s="320" t="s">
        <v>479</v>
      </c>
      <c r="B42" s="332"/>
      <c r="C42" s="336" t="s">
        <v>451</v>
      </c>
      <c r="D42" s="334" t="s">
        <v>451</v>
      </c>
      <c r="E42" s="335" t="s">
        <v>451</v>
      </c>
      <c r="F42" s="319" t="s">
        <v>451</v>
      </c>
      <c r="G42" s="321"/>
      <c r="H42" s="313" t="s">
        <v>451</v>
      </c>
      <c r="I42" s="313" t="s">
        <v>451</v>
      </c>
      <c r="J42" s="313" t="s">
        <v>451</v>
      </c>
      <c r="K42" s="313" t="s">
        <v>451</v>
      </c>
      <c r="L42" s="313" t="s">
        <v>451</v>
      </c>
      <c r="M42" s="313" t="s">
        <v>451</v>
      </c>
    </row>
    <row r="43" spans="1:13" ht="14.45" customHeight="1">
      <c r="A43" s="320" t="s">
        <v>478</v>
      </c>
      <c r="B43" s="332"/>
      <c r="C43" s="336"/>
      <c r="D43" s="334" t="s">
        <v>451</v>
      </c>
      <c r="E43" s="335" t="s">
        <v>451</v>
      </c>
      <c r="F43" s="337" t="s">
        <v>451</v>
      </c>
      <c r="G43" s="321"/>
      <c r="H43" s="313" t="s">
        <v>451</v>
      </c>
      <c r="I43" s="313" t="s">
        <v>451</v>
      </c>
      <c r="J43" s="313" t="s">
        <v>451</v>
      </c>
      <c r="K43" s="313" t="s">
        <v>451</v>
      </c>
      <c r="L43" s="313" t="s">
        <v>451</v>
      </c>
      <c r="M43" s="313" t="s">
        <v>451</v>
      </c>
    </row>
    <row r="44" spans="1:13" ht="14.45" customHeight="1">
      <c r="A44" s="320" t="s">
        <v>477</v>
      </c>
      <c r="B44" s="332" t="s">
        <v>451</v>
      </c>
      <c r="C44" s="336"/>
      <c r="D44" s="334" t="s">
        <v>451</v>
      </c>
      <c r="E44" s="335" t="s">
        <v>451</v>
      </c>
      <c r="F44" s="337"/>
      <c r="G44" s="321"/>
      <c r="H44" s="313" t="s">
        <v>451</v>
      </c>
      <c r="I44" s="313" t="s">
        <v>451</v>
      </c>
      <c r="J44" s="313" t="s">
        <v>451</v>
      </c>
      <c r="K44" s="313" t="s">
        <v>451</v>
      </c>
      <c r="L44" s="313" t="s">
        <v>451</v>
      </c>
      <c r="M44" s="313" t="s">
        <v>451</v>
      </c>
    </row>
    <row r="45" spans="1:13" ht="14.45" customHeight="1">
      <c r="A45" s="320" t="s">
        <v>476</v>
      </c>
      <c r="B45" s="332" t="s">
        <v>451</v>
      </c>
      <c r="C45" s="336"/>
      <c r="D45" s="334" t="s">
        <v>451</v>
      </c>
      <c r="E45" s="335" t="s">
        <v>451</v>
      </c>
      <c r="F45" s="319"/>
      <c r="G45" s="321"/>
      <c r="H45" s="313" t="s">
        <v>451</v>
      </c>
      <c r="I45" s="313" t="s">
        <v>451</v>
      </c>
      <c r="J45" s="313" t="s">
        <v>451</v>
      </c>
      <c r="K45" s="313" t="s">
        <v>451</v>
      </c>
      <c r="L45" s="313" t="s">
        <v>451</v>
      </c>
      <c r="M45" s="313" t="s">
        <v>451</v>
      </c>
    </row>
    <row r="46" spans="1:13" ht="14.45" customHeight="1">
      <c r="A46" s="320" t="s">
        <v>475</v>
      </c>
      <c r="B46" s="332"/>
      <c r="C46" s="336"/>
      <c r="D46" s="334" t="s">
        <v>451</v>
      </c>
      <c r="E46" s="335" t="s">
        <v>451</v>
      </c>
      <c r="F46" s="319" t="s">
        <v>451</v>
      </c>
      <c r="G46" s="321"/>
      <c r="H46" s="313" t="s">
        <v>451</v>
      </c>
      <c r="I46" s="313" t="s">
        <v>451</v>
      </c>
      <c r="J46" s="313" t="s">
        <v>451</v>
      </c>
      <c r="K46" s="313" t="s">
        <v>451</v>
      </c>
      <c r="L46" s="313" t="s">
        <v>451</v>
      </c>
      <c r="M46" s="313" t="s">
        <v>451</v>
      </c>
    </row>
    <row r="47" spans="1:13" ht="14.45" customHeight="1">
      <c r="A47" s="320" t="s">
        <v>474</v>
      </c>
      <c r="B47" s="332"/>
      <c r="C47" s="336"/>
      <c r="D47" s="334" t="s">
        <v>451</v>
      </c>
      <c r="E47" s="335" t="s">
        <v>451</v>
      </c>
      <c r="F47" s="319" t="s">
        <v>451</v>
      </c>
      <c r="G47" s="321"/>
      <c r="H47" s="313" t="s">
        <v>451</v>
      </c>
      <c r="I47" s="313" t="s">
        <v>451</v>
      </c>
      <c r="J47" s="313" t="s">
        <v>451</v>
      </c>
      <c r="K47" s="313" t="s">
        <v>451</v>
      </c>
      <c r="L47" s="313" t="s">
        <v>451</v>
      </c>
      <c r="M47" s="313" t="s">
        <v>451</v>
      </c>
    </row>
    <row r="48" spans="1:13" ht="14.45" customHeight="1">
      <c r="A48" s="320" t="s">
        <v>473</v>
      </c>
      <c r="B48" s="332"/>
      <c r="C48" s="336" t="s">
        <v>451</v>
      </c>
      <c r="D48" s="334" t="s">
        <v>451</v>
      </c>
      <c r="E48" s="335" t="s">
        <v>451</v>
      </c>
      <c r="F48" s="319" t="s">
        <v>451</v>
      </c>
      <c r="G48" s="321"/>
      <c r="H48" s="313" t="s">
        <v>451</v>
      </c>
      <c r="I48" s="313" t="s">
        <v>451</v>
      </c>
      <c r="J48" s="313" t="s">
        <v>451</v>
      </c>
      <c r="K48" s="313" t="s">
        <v>451</v>
      </c>
      <c r="L48" s="313" t="s">
        <v>451</v>
      </c>
      <c r="M48" s="313" t="s">
        <v>451</v>
      </c>
    </row>
    <row r="49" spans="1:13" ht="14.45" customHeight="1">
      <c r="A49" s="320" t="s">
        <v>472</v>
      </c>
      <c r="B49" s="332"/>
      <c r="C49" s="336"/>
      <c r="D49" s="334" t="s">
        <v>451</v>
      </c>
      <c r="E49" s="335" t="s">
        <v>451</v>
      </c>
      <c r="F49" s="319" t="s">
        <v>451</v>
      </c>
      <c r="G49" s="321"/>
      <c r="H49" s="313" t="s">
        <v>451</v>
      </c>
      <c r="I49" s="313" t="s">
        <v>451</v>
      </c>
      <c r="J49" s="313" t="s">
        <v>451</v>
      </c>
      <c r="K49" s="313" t="s">
        <v>451</v>
      </c>
      <c r="L49" s="313" t="s">
        <v>451</v>
      </c>
      <c r="M49" s="313" t="s">
        <v>451</v>
      </c>
    </row>
    <row r="50" spans="1:13" ht="14.45" customHeight="1">
      <c r="A50" s="320" t="s">
        <v>471</v>
      </c>
      <c r="B50" s="332"/>
      <c r="C50" s="336" t="s">
        <v>451</v>
      </c>
      <c r="D50" s="334" t="s">
        <v>451</v>
      </c>
      <c r="E50" s="335" t="s">
        <v>451</v>
      </c>
      <c r="F50" s="319" t="s">
        <v>451</v>
      </c>
      <c r="G50" s="321"/>
      <c r="H50" s="313" t="s">
        <v>451</v>
      </c>
      <c r="I50" s="313" t="s">
        <v>451</v>
      </c>
      <c r="J50" s="313" t="s">
        <v>451</v>
      </c>
      <c r="K50" s="313" t="s">
        <v>451</v>
      </c>
      <c r="L50" s="313" t="s">
        <v>451</v>
      </c>
      <c r="M50" s="313" t="s">
        <v>451</v>
      </c>
    </row>
    <row r="51" spans="1:13" ht="14.45" customHeight="1">
      <c r="A51" s="320" t="s">
        <v>470</v>
      </c>
      <c r="B51" s="332"/>
      <c r="C51" s="336"/>
      <c r="D51" s="334" t="s">
        <v>451</v>
      </c>
      <c r="E51" s="335" t="s">
        <v>451</v>
      </c>
      <c r="F51" s="319" t="s">
        <v>451</v>
      </c>
      <c r="G51" s="321"/>
      <c r="H51" s="313" t="s">
        <v>451</v>
      </c>
      <c r="I51" s="313" t="s">
        <v>451</v>
      </c>
      <c r="J51" s="313" t="s">
        <v>451</v>
      </c>
      <c r="K51" s="313" t="s">
        <v>451</v>
      </c>
      <c r="L51" s="313" t="s">
        <v>451</v>
      </c>
      <c r="M51" s="313" t="s">
        <v>451</v>
      </c>
    </row>
    <row r="52" spans="1:13" ht="14.45" customHeight="1">
      <c r="A52" s="320" t="s">
        <v>469</v>
      </c>
      <c r="B52" s="332"/>
      <c r="C52" s="336" t="s">
        <v>451</v>
      </c>
      <c r="D52" s="334" t="s">
        <v>451</v>
      </c>
      <c r="E52" s="335" t="s">
        <v>451</v>
      </c>
      <c r="F52" s="319" t="s">
        <v>451</v>
      </c>
      <c r="G52" s="321"/>
      <c r="H52" s="313" t="s">
        <v>451</v>
      </c>
      <c r="I52" s="313" t="s">
        <v>451</v>
      </c>
      <c r="J52" s="313" t="s">
        <v>451</v>
      </c>
      <c r="K52" s="313" t="s">
        <v>451</v>
      </c>
      <c r="L52" s="313" t="s">
        <v>451</v>
      </c>
      <c r="M52" s="313" t="s">
        <v>451</v>
      </c>
    </row>
    <row r="53" spans="1:13" ht="14.45" customHeight="1">
      <c r="A53" s="320" t="s">
        <v>468</v>
      </c>
      <c r="B53" s="332"/>
      <c r="C53" s="336" t="s">
        <v>451</v>
      </c>
      <c r="D53" s="334" t="s">
        <v>451</v>
      </c>
      <c r="E53" s="335" t="s">
        <v>451</v>
      </c>
      <c r="F53" s="319" t="s">
        <v>451</v>
      </c>
      <c r="G53" s="321"/>
      <c r="H53" s="313" t="s">
        <v>451</v>
      </c>
      <c r="I53" s="313" t="s">
        <v>451</v>
      </c>
      <c r="J53" s="313" t="s">
        <v>451</v>
      </c>
      <c r="K53" s="313" t="s">
        <v>451</v>
      </c>
      <c r="L53" s="313" t="s">
        <v>451</v>
      </c>
      <c r="M53" s="313" t="s">
        <v>451</v>
      </c>
    </row>
    <row r="54" spans="1:13" ht="14.45" customHeight="1">
      <c r="A54" s="320" t="s">
        <v>467</v>
      </c>
      <c r="B54" s="332"/>
      <c r="C54" s="336"/>
      <c r="D54" s="334" t="s">
        <v>451</v>
      </c>
      <c r="E54" s="335" t="s">
        <v>451</v>
      </c>
      <c r="F54" s="337" t="s">
        <v>451</v>
      </c>
      <c r="G54" s="321"/>
      <c r="H54" s="313" t="s">
        <v>451</v>
      </c>
      <c r="I54" s="313" t="s">
        <v>451</v>
      </c>
      <c r="J54" s="313" t="s">
        <v>451</v>
      </c>
      <c r="K54" s="313" t="s">
        <v>451</v>
      </c>
      <c r="L54" s="313" t="s">
        <v>451</v>
      </c>
      <c r="M54" s="313" t="s">
        <v>451</v>
      </c>
    </row>
    <row r="55" spans="1:13" ht="14.45" customHeight="1">
      <c r="A55" s="320" t="s">
        <v>466</v>
      </c>
      <c r="B55" s="332"/>
      <c r="C55" s="336"/>
      <c r="D55" s="334" t="s">
        <v>451</v>
      </c>
      <c r="E55" s="335" t="s">
        <v>451</v>
      </c>
      <c r="F55" s="319"/>
      <c r="G55" s="321"/>
      <c r="H55" s="313" t="s">
        <v>451</v>
      </c>
      <c r="I55" s="313" t="s">
        <v>451</v>
      </c>
      <c r="J55" s="313" t="s">
        <v>451</v>
      </c>
      <c r="K55" s="313" t="s">
        <v>451</v>
      </c>
      <c r="L55" s="313" t="s">
        <v>451</v>
      </c>
      <c r="M55" s="313" t="s">
        <v>451</v>
      </c>
    </row>
    <row r="56" spans="1:13" ht="14.45" customHeight="1">
      <c r="A56" s="320" t="s">
        <v>465</v>
      </c>
      <c r="B56" s="332"/>
      <c r="C56" s="336" t="s">
        <v>451</v>
      </c>
      <c r="D56" s="334" t="s">
        <v>451</v>
      </c>
      <c r="E56" s="335" t="s">
        <v>451</v>
      </c>
      <c r="F56" s="319" t="s">
        <v>451</v>
      </c>
      <c r="G56" s="321" t="s">
        <v>451</v>
      </c>
      <c r="H56" s="313" t="s">
        <v>451</v>
      </c>
      <c r="I56" s="313" t="s">
        <v>451</v>
      </c>
      <c r="J56" s="313" t="s">
        <v>451</v>
      </c>
      <c r="K56" s="313" t="s">
        <v>451</v>
      </c>
      <c r="L56" s="313" t="s">
        <v>451</v>
      </c>
      <c r="M56" s="313" t="s">
        <v>451</v>
      </c>
    </row>
    <row r="57" spans="1:13" ht="14.45" customHeight="1">
      <c r="A57" s="320" t="s">
        <v>464</v>
      </c>
      <c r="B57" s="332"/>
      <c r="C57" s="336" t="s">
        <v>451</v>
      </c>
      <c r="D57" s="334" t="s">
        <v>451</v>
      </c>
      <c r="E57" s="335" t="s">
        <v>451</v>
      </c>
      <c r="F57" s="337" t="s">
        <v>451</v>
      </c>
      <c r="G57" s="321"/>
      <c r="H57" s="313" t="s">
        <v>451</v>
      </c>
      <c r="I57" s="313" t="s">
        <v>451</v>
      </c>
      <c r="J57" s="313" t="s">
        <v>451</v>
      </c>
      <c r="K57" s="313" t="s">
        <v>451</v>
      </c>
      <c r="L57" s="313" t="s">
        <v>451</v>
      </c>
      <c r="M57" s="313" t="s">
        <v>451</v>
      </c>
    </row>
    <row r="58" spans="1:13" ht="14.45" customHeight="1">
      <c r="A58" s="320" t="s">
        <v>463</v>
      </c>
      <c r="B58" s="332" t="s">
        <v>451</v>
      </c>
      <c r="C58" s="338"/>
      <c r="D58" s="334" t="s">
        <v>451</v>
      </c>
      <c r="E58" s="335" t="s">
        <v>451</v>
      </c>
      <c r="F58" s="319"/>
      <c r="G58" s="321"/>
      <c r="H58" s="313" t="s">
        <v>451</v>
      </c>
      <c r="I58" s="313" t="s">
        <v>451</v>
      </c>
      <c r="J58" s="313" t="s">
        <v>451</v>
      </c>
      <c r="K58" s="313" t="s">
        <v>451</v>
      </c>
      <c r="L58" s="313" t="s">
        <v>451</v>
      </c>
      <c r="M58" s="313" t="s">
        <v>451</v>
      </c>
    </row>
    <row r="59" spans="1:13" ht="14.45" customHeight="1">
      <c r="A59" s="320" t="s">
        <v>462</v>
      </c>
      <c r="B59" s="332"/>
      <c r="C59" s="338"/>
      <c r="D59" s="334" t="s">
        <v>451</v>
      </c>
      <c r="E59" s="335" t="s">
        <v>451</v>
      </c>
      <c r="F59" s="319" t="s">
        <v>451</v>
      </c>
      <c r="G59" s="321"/>
      <c r="H59" s="313" t="s">
        <v>451</v>
      </c>
      <c r="I59" s="313" t="s">
        <v>451</v>
      </c>
      <c r="J59" s="313" t="s">
        <v>451</v>
      </c>
      <c r="K59" s="313" t="s">
        <v>451</v>
      </c>
      <c r="L59" s="313" t="s">
        <v>451</v>
      </c>
      <c r="M59" s="313" t="s">
        <v>451</v>
      </c>
    </row>
    <row r="60" spans="1:13" ht="14.45" customHeight="1">
      <c r="A60" s="320" t="s">
        <v>461</v>
      </c>
      <c r="B60" s="332"/>
      <c r="C60" s="338"/>
      <c r="D60" s="334" t="s">
        <v>451</v>
      </c>
      <c r="E60" s="335" t="s">
        <v>451</v>
      </c>
      <c r="F60" s="337" t="s">
        <v>451</v>
      </c>
      <c r="G60" s="318"/>
      <c r="H60" s="313" t="s">
        <v>451</v>
      </c>
      <c r="I60" s="313" t="s">
        <v>451</v>
      </c>
      <c r="J60" s="313" t="s">
        <v>451</v>
      </c>
      <c r="K60" s="313" t="s">
        <v>451</v>
      </c>
      <c r="L60" s="313" t="s">
        <v>451</v>
      </c>
      <c r="M60" s="313" t="s">
        <v>451</v>
      </c>
    </row>
    <row r="61" spans="1:13" ht="14.45" customHeight="1">
      <c r="A61" s="320" t="s">
        <v>460</v>
      </c>
      <c r="B61" s="332"/>
      <c r="C61" s="338"/>
      <c r="D61" s="334" t="s">
        <v>451</v>
      </c>
      <c r="E61" s="335" t="s">
        <v>451</v>
      </c>
      <c r="F61" s="319"/>
      <c r="G61" s="318"/>
      <c r="H61" s="313" t="s">
        <v>451</v>
      </c>
      <c r="I61" s="313" t="s">
        <v>451</v>
      </c>
      <c r="J61" s="313" t="s">
        <v>451</v>
      </c>
      <c r="K61" s="313" t="s">
        <v>451</v>
      </c>
      <c r="L61" s="313" t="s">
        <v>451</v>
      </c>
      <c r="M61" s="313" t="s">
        <v>451</v>
      </c>
    </row>
    <row r="62" spans="1:13" ht="14.45" customHeight="1">
      <c r="A62" s="320" t="s">
        <v>459</v>
      </c>
      <c r="B62" s="332"/>
      <c r="C62" s="338"/>
      <c r="D62" s="334" t="s">
        <v>451</v>
      </c>
      <c r="E62" s="335" t="s">
        <v>451</v>
      </c>
      <c r="F62" s="337" t="s">
        <v>451</v>
      </c>
      <c r="G62" s="318"/>
      <c r="H62" s="313" t="s">
        <v>451</v>
      </c>
      <c r="I62" s="313" t="s">
        <v>451</v>
      </c>
      <c r="J62" s="313" t="s">
        <v>451</v>
      </c>
      <c r="K62" s="313" t="s">
        <v>451</v>
      </c>
      <c r="L62" s="313" t="s">
        <v>451</v>
      </c>
      <c r="M62" s="313" t="s">
        <v>451</v>
      </c>
    </row>
    <row r="63" spans="1:13" ht="14.45" customHeight="1">
      <c r="A63" s="320" t="s">
        <v>458</v>
      </c>
      <c r="B63" s="332" t="s">
        <v>451</v>
      </c>
      <c r="C63" s="338"/>
      <c r="D63" s="334" t="s">
        <v>451</v>
      </c>
      <c r="E63" s="335" t="s">
        <v>451</v>
      </c>
      <c r="F63" s="337"/>
      <c r="G63" s="318"/>
      <c r="H63" s="313" t="s">
        <v>451</v>
      </c>
      <c r="I63" s="313" t="s">
        <v>451</v>
      </c>
      <c r="J63" s="313" t="s">
        <v>451</v>
      </c>
      <c r="K63" s="313" t="s">
        <v>451</v>
      </c>
      <c r="L63" s="313" t="s">
        <v>451</v>
      </c>
      <c r="M63" s="313" t="s">
        <v>451</v>
      </c>
    </row>
    <row r="64" spans="1:13" ht="14.45" customHeight="1">
      <c r="A64" s="320" t="s">
        <v>457</v>
      </c>
      <c r="B64" s="332" t="s">
        <v>451</v>
      </c>
      <c r="C64" s="338"/>
      <c r="D64" s="334" t="s">
        <v>451</v>
      </c>
      <c r="E64" s="335" t="s">
        <v>451</v>
      </c>
      <c r="F64" s="337"/>
      <c r="G64" s="318"/>
      <c r="H64" s="313" t="s">
        <v>451</v>
      </c>
      <c r="I64" s="313" t="s">
        <v>451</v>
      </c>
      <c r="J64" s="313" t="s">
        <v>451</v>
      </c>
      <c r="K64" s="313" t="s">
        <v>451</v>
      </c>
      <c r="L64" s="313" t="s">
        <v>451</v>
      </c>
      <c r="M64" s="313" t="s">
        <v>451</v>
      </c>
    </row>
    <row r="65" spans="1:13" ht="14.45" customHeight="1">
      <c r="A65" s="320" t="s">
        <v>456</v>
      </c>
      <c r="B65" s="332" t="s">
        <v>451</v>
      </c>
      <c r="C65" s="338"/>
      <c r="D65" s="334" t="s">
        <v>451</v>
      </c>
      <c r="E65" s="335" t="s">
        <v>451</v>
      </c>
      <c r="F65" s="319"/>
      <c r="G65" s="318"/>
      <c r="H65" s="313" t="s">
        <v>451</v>
      </c>
      <c r="I65" s="313" t="s">
        <v>451</v>
      </c>
      <c r="J65" s="313" t="s">
        <v>451</v>
      </c>
      <c r="K65" s="313" t="s">
        <v>451</v>
      </c>
      <c r="L65" s="313" t="s">
        <v>451</v>
      </c>
      <c r="M65" s="313" t="s">
        <v>451</v>
      </c>
    </row>
    <row r="66" spans="1:13" ht="14.45" customHeight="1">
      <c r="A66" s="320" t="s">
        <v>455</v>
      </c>
      <c r="B66" s="332"/>
      <c r="C66" s="338"/>
      <c r="D66" s="334" t="s">
        <v>451</v>
      </c>
      <c r="E66" s="335" t="s">
        <v>451</v>
      </c>
      <c r="F66" s="337" t="s">
        <v>451</v>
      </c>
      <c r="G66" s="318"/>
      <c r="H66" s="313" t="s">
        <v>451</v>
      </c>
      <c r="I66" s="313" t="s">
        <v>451</v>
      </c>
      <c r="J66" s="313" t="s">
        <v>451</v>
      </c>
      <c r="K66" s="313" t="s">
        <v>451</v>
      </c>
      <c r="L66" s="313" t="s">
        <v>451</v>
      </c>
      <c r="M66" s="313" t="s">
        <v>451</v>
      </c>
    </row>
    <row r="67" spans="1:13" ht="14.45" customHeight="1">
      <c r="A67" s="320" t="s">
        <v>454</v>
      </c>
      <c r="B67" s="332" t="s">
        <v>451</v>
      </c>
      <c r="C67" s="338"/>
      <c r="D67" s="334" t="s">
        <v>451</v>
      </c>
      <c r="E67" s="335" t="s">
        <v>451</v>
      </c>
      <c r="F67" s="319"/>
      <c r="G67" s="318"/>
      <c r="H67" s="313" t="s">
        <v>451</v>
      </c>
      <c r="I67" s="313" t="s">
        <v>451</v>
      </c>
      <c r="J67" s="313" t="s">
        <v>451</v>
      </c>
      <c r="K67" s="313" t="s">
        <v>451</v>
      </c>
      <c r="L67" s="313" t="s">
        <v>451</v>
      </c>
      <c r="M67" s="313" t="s">
        <v>451</v>
      </c>
    </row>
    <row r="68" spans="1:13" ht="14.45" customHeight="1">
      <c r="A68" s="320" t="s">
        <v>453</v>
      </c>
      <c r="B68" s="332"/>
      <c r="C68" s="338"/>
      <c r="D68" s="334" t="s">
        <v>451</v>
      </c>
      <c r="E68" s="335" t="s">
        <v>451</v>
      </c>
      <c r="F68" s="319" t="s">
        <v>451</v>
      </c>
      <c r="G68" s="318"/>
      <c r="H68" s="313" t="s">
        <v>451</v>
      </c>
      <c r="I68" s="313" t="s">
        <v>451</v>
      </c>
      <c r="J68" s="313" t="s">
        <v>451</v>
      </c>
      <c r="K68" s="313" t="s">
        <v>451</v>
      </c>
      <c r="L68" s="313" t="s">
        <v>451</v>
      </c>
      <c r="M68" s="313" t="s">
        <v>451</v>
      </c>
    </row>
    <row r="69" spans="1:13" ht="14.45" customHeight="1">
      <c r="A69" s="317" t="s">
        <v>452</v>
      </c>
      <c r="B69" s="315"/>
      <c r="C69" s="316" t="s">
        <v>451</v>
      </c>
      <c r="D69" s="334" t="s">
        <v>451</v>
      </c>
      <c r="E69" s="335" t="s">
        <v>451</v>
      </c>
      <c r="F69" s="315" t="s">
        <v>451</v>
      </c>
      <c r="G69" s="314"/>
      <c r="H69" s="313" t="s">
        <v>451</v>
      </c>
      <c r="I69" s="313" t="s">
        <v>451</v>
      </c>
      <c r="J69" s="313" t="s">
        <v>451</v>
      </c>
      <c r="K69" s="313" t="s">
        <v>451</v>
      </c>
      <c r="L69" s="313" t="s">
        <v>451</v>
      </c>
      <c r="M69" s="313" t="s">
        <v>451</v>
      </c>
    </row>
  </sheetData>
  <protectedRanges>
    <protectedRange password="DAE1" sqref="L1" name="Range1" securityDescriptor="O:WDG:WDD:(A;;CC;;;S-1-5-21-326852099-1603424837-312552118-12458)(A;;CC;;;S-1-5-21-326852099-1603424837-312552118-656635)(A;;CC;;;S-1-5-21-326852099-1603424837-312552118-1366100)(A;;CC;;;S-1-5-21-326852099-1603424837-312552118-5419)(A;;CC;;;S-1-5-21-326852099-1603424837-312552118-12270)(A;;CC;;;S-1-5-21-326852099-1603424837-312552118-592712)(A;;CC;;;S-1-5-21-326852099-1603424837-312552118-12119)(A;;CC;;;S-1-5-21-326852099-1603424837-312552118-7810)(A;;CC;;;S-1-5-21-326852099-1603424837-312552118-12692)(A;;CC;;;S-1-5-21-326852099-1603424837-312552118-12152)(A;;CC;;;S-1-5-21-326852099-1603424837-312552118-1381250)(A;;CC;;;S-1-5-21-326852099-1603424837-312552118-236294)(A;;CC;;;S-1-5-21-326852099-1603424837-312552118-87506)(A;;CC;;;S-1-5-21-326852099-1603424837-312552118-12135)(A;;CC;;;S-1-5-21-326852099-1603424837-312552118-12123)(A;;CC;;;S-1-5-21-326852099-1603424837-312552118-631348)(A;;CC;;;S-1-5-21-326852099-1603424837-312552118-164485)(A;;CC;;;S-1-5-21-326852099-1603424837-312552118-14136)(A;;CC;;;S-1-5-21-326852099-1603424837-312552118-1328774)(A;;CC;;;S-1-5-21-326852099-1603424837-312552118-491847)(A;;CC;;;S-1-5-21-326852099-1603424837-312552118-601847)(A;;CC;;;S-1-5-21-326852099-1603424837-312552118-164785)(A;;CC;;;S-1-5-21-326852099-1603424837-312552118-267813)(A;;CC;;;S-1-5-21-326852099-1603424837-312552118-35538)(A;;CC;;;S-1-5-21-326852099-1603424837-312552118-16584)(A;;CC;;;S-1-5-21-326852099-1603424837-312552118-381457)(A;;CC;;;S-1-5-21-326852099-1603424837-312552118-299777)(A;;CC;;;S-1-5-21-326852099-1603424837-312552118-499735)(A;;CC;;;S-1-5-21-326852099-1603424837-312552118-641941)(A;;CC;;;S-1-5-21-326852099-1603424837-312552118-347625)(A;;CC;;;S-1-5-21-326852099-1603424837-312552118-164502)(A;;CC;;;S-1-5-21-326852099-1603424837-312552118-19220)(A;;CC;;;S-1-5-21-326852099-1603424837-312552118-306177)(A;;CC;;;S-1-5-21-326852099-1603424837-312552118-433821)(A;;CC;;;S-1-5-21-326852099-1603424837-312552118-400340)(A;;CC;;;S-1-5-21-326852099-1603424837-312552118-977525)(A;;CC;;;S-1-5-21-326852099-1603424837-312552118-692706)(A;;CC;;;S-1-5-21-326852099-1603424837-312552118-12074)(A;;CC;;;S-1-5-21-326852099-1603424837-312552118-659329)(A;;CC;;;S-1-5-21-326852099-1603424837-312552118-378924)(A;;CC;;;S-1-5-21-326852099-1603424837-312552118-1294939)(A;;CC;;;S-1-5-21-326852099-1603424837-312552118-1309228)(A;;CC;;;S-1-5-21-326852099-1603424837-312552118-275199)(A;;CC;;;S-1-5-21-326852099-1603424837-312552118-724743)(A;;CC;;;S-1-5-21-326852099-1603424837-312552118-292788)(A;;CC;;;S-1-5-21-326852099-1603424837-312552118-649618)(A;;CC;;;S-1-5-21-326852099-1603424837-312552118-621582)(A;;CC;;;S-1-5-21-326852099-1603424837-312552118-12196)(A;;CC;;;S-1-5-21-326852099-1603424837-312552118-643688)(A;;CC;;;S-1-5-21-326852099-1603424837-312552118-1171314)(A;;CC;;;S-1-5-21-326852099-1603424837-312552118-467267)(A;;CC;;;S-1-5-21-326852099-1603424837-312552118-1480888)(A;;CC;;;S-1-5-21-326852099-1603424837-312552118-474379)(A;;CC;;;S-1-5-21-326852099-1603424837-312552118-600030)(A;;CC;;;S-1-5-21-326852099-1603424837-312552118-605501)(A;;CC;;;S-1-5-21-326852099-1603424837-312552118-654847)(A;;CC;;;S-1-5-21-326852099-1603424837-312552118-1308994)(A;;CC;;;S-1-5-21-326852099-1603424837-312552118-186047)(A;;CC;;;S-1-5-21-326852099-1603424837-312552118-155177)(A;;CC;;;S-1-5-21-326852099-1603424837-312552118-457265)(A;;CC;;;S-1-5-21-326852099-1603424837-312552118-19437)(A;;CC;;;S-1-5-21-326852099-1603424837-312552118-288356)(A;;CC;;;S-1-5-21-326852099-1603424837-312552118-593595)(A;;CC;;;S-1-5-21-326852099-1603424837-312552118-436294)(A;;CC;;;S-1-5-21-326852099-1603424837-312552118-1367070)(A;;CC;;;S-1-5-21-326852099-1603424837-312552118-592531)(A;;CC;;;S-1-5-21-326852099-1603424837-312552118-10877)(A;;CC;;;S-1-5-21-326852099-1603424837-312552118-1377494)(A;;CC;;;S-1-5-21-326852099-1603424837-312552118-10089)(A;;CC;;;S-1-5-21-326852099-1603424837-312552118-587991)"/>
    <protectedRange password="DAE1" sqref="M1" name="Range1_1" securityDescriptor="O:WDG:WDD:(A;;CC;;;S-1-5-21-326852099-1603424837-312552118-12458)(A;;CC;;;S-1-5-21-326852099-1603424837-312552118-656635)(A;;CC;;;S-1-5-21-326852099-1603424837-312552118-1366100)(A;;CC;;;S-1-5-21-326852099-1603424837-312552118-5419)(A;;CC;;;S-1-5-21-326852099-1603424837-312552118-12270)(A;;CC;;;S-1-5-21-326852099-1603424837-312552118-592712)(A;;CC;;;S-1-5-21-326852099-1603424837-312552118-12119)(A;;CC;;;S-1-5-21-326852099-1603424837-312552118-7810)(A;;CC;;;S-1-5-21-326852099-1603424837-312552118-12692)(A;;CC;;;S-1-5-21-326852099-1603424837-312552118-12152)(A;;CC;;;S-1-5-21-326852099-1603424837-312552118-1381250)(A;;CC;;;S-1-5-21-326852099-1603424837-312552118-236294)(A;;CC;;;S-1-5-21-326852099-1603424837-312552118-87506)(A;;CC;;;S-1-5-21-326852099-1603424837-312552118-12135)(A;;CC;;;S-1-5-21-326852099-1603424837-312552118-12123)(A;;CC;;;S-1-5-21-326852099-1603424837-312552118-631348)(A;;CC;;;S-1-5-21-326852099-1603424837-312552118-164485)(A;;CC;;;S-1-5-21-326852099-1603424837-312552118-14136)(A;;CC;;;S-1-5-21-326852099-1603424837-312552118-1328774)(A;;CC;;;S-1-5-21-326852099-1603424837-312552118-491847)(A;;CC;;;S-1-5-21-326852099-1603424837-312552118-601847)(A;;CC;;;S-1-5-21-326852099-1603424837-312552118-164785)(A;;CC;;;S-1-5-21-326852099-1603424837-312552118-267813)(A;;CC;;;S-1-5-21-326852099-1603424837-312552118-35538)(A;;CC;;;S-1-5-21-326852099-1603424837-312552118-16584)(A;;CC;;;S-1-5-21-326852099-1603424837-312552118-381457)(A;;CC;;;S-1-5-21-326852099-1603424837-312552118-299777)(A;;CC;;;S-1-5-21-326852099-1603424837-312552118-499735)(A;;CC;;;S-1-5-21-326852099-1603424837-312552118-641941)(A;;CC;;;S-1-5-21-326852099-1603424837-312552118-347625)(A;;CC;;;S-1-5-21-326852099-1603424837-312552118-164502)(A;;CC;;;S-1-5-21-326852099-1603424837-312552118-19220)(A;;CC;;;S-1-5-21-326852099-1603424837-312552118-306177)(A;;CC;;;S-1-5-21-326852099-1603424837-312552118-433821)(A;;CC;;;S-1-5-21-326852099-1603424837-312552118-400340)(A;;CC;;;S-1-5-21-326852099-1603424837-312552118-977525)(A;;CC;;;S-1-5-21-326852099-1603424837-312552118-692706)(A;;CC;;;S-1-5-21-326852099-1603424837-312552118-12074)(A;;CC;;;S-1-5-21-326852099-1603424837-312552118-659329)(A;;CC;;;S-1-5-21-326852099-1603424837-312552118-378924)(A;;CC;;;S-1-5-21-326852099-1603424837-312552118-1294939)(A;;CC;;;S-1-5-21-326852099-1603424837-312552118-1309228)(A;;CC;;;S-1-5-21-326852099-1603424837-312552118-275199)(A;;CC;;;S-1-5-21-326852099-1603424837-312552118-724743)(A;;CC;;;S-1-5-21-326852099-1603424837-312552118-292788)(A;;CC;;;S-1-5-21-326852099-1603424837-312552118-649618)(A;;CC;;;S-1-5-21-326852099-1603424837-312552118-621582)(A;;CC;;;S-1-5-21-326852099-1603424837-312552118-12196)(A;;CC;;;S-1-5-21-326852099-1603424837-312552118-643688)(A;;CC;;;S-1-5-21-326852099-1603424837-312552118-1171314)(A;;CC;;;S-1-5-21-326852099-1603424837-312552118-467267)(A;;CC;;;S-1-5-21-326852099-1603424837-312552118-1480888)(A;;CC;;;S-1-5-21-326852099-1603424837-312552118-474379)(A;;CC;;;S-1-5-21-326852099-1603424837-312552118-600030)(A;;CC;;;S-1-5-21-326852099-1603424837-312552118-605501)(A;;CC;;;S-1-5-21-326852099-1603424837-312552118-654847)(A;;CC;;;S-1-5-21-326852099-1603424837-312552118-1308994)(A;;CC;;;S-1-5-21-326852099-1603424837-312552118-186047)(A;;CC;;;S-1-5-21-326852099-1603424837-312552118-155177)(A;;CC;;;S-1-5-21-326852099-1603424837-312552118-457265)(A;;CC;;;S-1-5-21-326852099-1603424837-312552118-19437)(A;;CC;;;S-1-5-21-326852099-1603424837-312552118-288356)(A;;CC;;;S-1-5-21-326852099-1603424837-312552118-593595)(A;;CC;;;S-1-5-21-326852099-1603424837-312552118-436294)(A;;CC;;;S-1-5-21-326852099-1603424837-312552118-1367070)(A;;CC;;;S-1-5-21-326852099-1603424837-312552118-592531)(A;;CC;;;S-1-5-21-326852099-1603424837-312552118-10877)(A;;CC;;;S-1-5-21-326852099-1603424837-312552118-1377494)(A;;CC;;;S-1-5-21-326852099-1603424837-312552118-10089)(A;;CC;;;S-1-5-21-326852099-1603424837-312552118-587991)"/>
  </protectedRanges>
  <printOptions horizontalCentered="1"/>
  <pageMargins left="0.25" right="0.25" top="0.75" bottom="0.75" header="0.3" footer="0.3"/>
  <pageSetup horizontalDpi="600" verticalDpi="600" orientation="landscape" paperSize="5" scale="65" r:id="rId2"/>
  <headerFooter>
    <oddFooter>&amp;C&amp;P of 2</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1"/>
  <sheetViews>
    <sheetView workbookViewId="0" topLeftCell="A1">
      <selection activeCell="L3" sqref="K1:L1048576"/>
    </sheetView>
  </sheetViews>
  <sheetFormatPr defaultColWidth="9.140625" defaultRowHeight="12.75"/>
  <cols>
    <col min="1" max="11" width="9.28125" style="0" customWidth="1"/>
  </cols>
  <sheetData/>
  <sheetProtection password="DAE1" sheet="1" objects="1" scenarios="1"/>
  <printOptions/>
  <pageMargins left="0.7" right="0.7" top="0.75" bottom="0.75" header="0.3" footer="0.3"/>
  <pageSetup fitToHeight="0" fitToWidth="1" horizontalDpi="600" verticalDpi="600" orientation="portrait" scale="90" r:id="rId2"/>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112"/>
  <sheetViews>
    <sheetView workbookViewId="0" topLeftCell="A1">
      <selection activeCell="L3" sqref="K1:L1048576"/>
    </sheetView>
  </sheetViews>
  <sheetFormatPr defaultColWidth="22.57421875" defaultRowHeight="12.75"/>
  <cols>
    <col min="1" max="1" width="4.421875" style="60" customWidth="1"/>
    <col min="2" max="2" width="32.7109375" style="60" customWidth="1"/>
    <col min="3" max="3" width="6.7109375" style="60" customWidth="1"/>
    <col min="4" max="4" width="30.7109375" style="60" customWidth="1"/>
    <col min="5" max="5" width="6.7109375" style="60" customWidth="1"/>
    <col min="6" max="6" width="30.7109375" style="60" customWidth="1"/>
    <col min="7" max="7" width="6.7109375" style="60" customWidth="1"/>
    <col min="8" max="8" width="12.7109375" style="60" customWidth="1"/>
    <col min="9" max="9" width="18.7109375" style="60" customWidth="1"/>
    <col min="10" max="10" width="30.7109375" style="60" customWidth="1"/>
    <col min="11" max="11" width="36.7109375" style="60" customWidth="1"/>
    <col min="12" max="12" width="4.421875" style="60" customWidth="1"/>
    <col min="13" max="13" width="24.57421875" style="60" hidden="1" customWidth="1"/>
    <col min="14" max="14" width="22.57421875" style="60" hidden="1" customWidth="1"/>
    <col min="15" max="15" width="32.421875" style="60" hidden="1" customWidth="1"/>
    <col min="16" max="21" width="22.57421875" style="60" hidden="1" customWidth="1"/>
    <col min="22" max="22" width="22.57421875" style="60" customWidth="1"/>
    <col min="23" max="16384" width="22.57421875" style="60" customWidth="1"/>
  </cols>
  <sheetData>
    <row r="1" spans="1:12" ht="39.95" customHeight="1" thickBot="1">
      <c r="A1" s="366" t="s">
        <v>0</v>
      </c>
      <c r="B1" s="367"/>
      <c r="C1" s="367"/>
      <c r="D1" s="367"/>
      <c r="E1" s="367"/>
      <c r="F1" s="367"/>
      <c r="G1" s="367"/>
      <c r="H1" s="367"/>
      <c r="I1" s="367"/>
      <c r="J1" s="367"/>
      <c r="K1" s="367"/>
      <c r="L1" s="368"/>
    </row>
    <row r="2" spans="1:12" ht="27" customHeight="1">
      <c r="A2" s="369" t="str">
        <f>IF(C6="PO","TREASURY POSTING INFO","E-MARKETPLACE POSTING INFO")</f>
        <v>E-MARKETPLACE POSTING INFO</v>
      </c>
      <c r="B2" s="370"/>
      <c r="C2" s="370"/>
      <c r="D2" s="370"/>
      <c r="E2" s="370"/>
      <c r="F2" s="370"/>
      <c r="G2" s="370"/>
      <c r="H2" s="370"/>
      <c r="I2" s="370"/>
      <c r="J2" s="370"/>
      <c r="K2" s="370"/>
      <c r="L2" s="371"/>
    </row>
    <row r="3" spans="1:12" ht="9" customHeight="1">
      <c r="A3" s="144"/>
      <c r="B3" s="111"/>
      <c r="C3" s="111"/>
      <c r="D3" s="111"/>
      <c r="E3" s="111"/>
      <c r="F3" s="111"/>
      <c r="G3" s="111"/>
      <c r="H3" s="111"/>
      <c r="I3" s="111"/>
      <c r="J3" s="111"/>
      <c r="K3" s="111"/>
      <c r="L3" s="112"/>
    </row>
    <row r="4" spans="1:12" ht="27" customHeight="1">
      <c r="A4" s="144"/>
      <c r="B4" s="113" t="s">
        <v>1</v>
      </c>
      <c r="C4" s="375" t="str">
        <f>_XLFN.IFS(G6="ITQ","Legal Approval Not Required",C48=0,"Awaiting Legal Approval",C48&gt;0,"Approved")</f>
        <v>Awaiting Legal Approval</v>
      </c>
      <c r="D4" s="376"/>
      <c r="E4" s="376"/>
      <c r="F4" s="376"/>
      <c r="G4" s="376"/>
      <c r="H4" s="376"/>
      <c r="I4" s="377"/>
      <c r="J4" s="114" t="s">
        <v>2</v>
      </c>
      <c r="K4" s="29" t="s">
        <v>92</v>
      </c>
      <c r="L4" s="112"/>
    </row>
    <row r="5" spans="1:12" ht="9" customHeight="1">
      <c r="A5" s="144"/>
      <c r="B5" s="111"/>
      <c r="C5" s="111"/>
      <c r="D5" s="111"/>
      <c r="E5" s="111"/>
      <c r="F5" s="111"/>
      <c r="G5" s="111"/>
      <c r="H5" s="111"/>
      <c r="I5" s="111"/>
      <c r="J5" s="111"/>
      <c r="K5" s="111"/>
      <c r="L5" s="112"/>
    </row>
    <row r="6" spans="1:12" ht="27" customHeight="1">
      <c r="A6" s="144"/>
      <c r="B6" s="114" t="s">
        <v>3</v>
      </c>
      <c r="C6" s="392" t="s">
        <v>67</v>
      </c>
      <c r="D6" s="392"/>
      <c r="E6" s="389" t="s">
        <v>4</v>
      </c>
      <c r="F6" s="390"/>
      <c r="G6" s="381" t="s">
        <v>46</v>
      </c>
      <c r="H6" s="382"/>
      <c r="I6" s="383"/>
      <c r="J6" s="114" t="s">
        <v>5</v>
      </c>
      <c r="K6" s="29" t="s">
        <v>90</v>
      </c>
      <c r="L6" s="115"/>
    </row>
    <row r="7" spans="1:12" ht="9" customHeight="1">
      <c r="A7" s="144"/>
      <c r="B7" s="116"/>
      <c r="C7" s="31"/>
      <c r="D7" s="31"/>
      <c r="E7" s="31"/>
      <c r="F7" s="116"/>
      <c r="G7" s="117"/>
      <c r="H7" s="117"/>
      <c r="I7" s="117"/>
      <c r="J7" s="116"/>
      <c r="K7" s="31"/>
      <c r="L7" s="115"/>
    </row>
    <row r="8" spans="1:12" ht="27" customHeight="1">
      <c r="A8" s="144"/>
      <c r="B8" s="114" t="s">
        <v>6</v>
      </c>
      <c r="C8" s="381" t="s">
        <v>281</v>
      </c>
      <c r="D8" s="382"/>
      <c r="E8" s="382"/>
      <c r="F8" s="382"/>
      <c r="G8" s="382"/>
      <c r="H8" s="382"/>
      <c r="I8" s="383"/>
      <c r="J8" s="114" t="s">
        <v>7</v>
      </c>
      <c r="K8" s="16">
        <v>44927</v>
      </c>
      <c r="L8" s="118"/>
    </row>
    <row r="9" spans="1:12" ht="9" customHeight="1">
      <c r="A9" s="144"/>
      <c r="B9" s="116"/>
      <c r="C9" s="117"/>
      <c r="D9" s="117"/>
      <c r="E9" s="117"/>
      <c r="F9" s="117"/>
      <c r="G9" s="117"/>
      <c r="H9" s="117"/>
      <c r="I9" s="117"/>
      <c r="J9"/>
      <c r="K9"/>
      <c r="L9" s="118"/>
    </row>
    <row r="10" spans="1:12" ht="27" customHeight="1">
      <c r="A10" s="144"/>
      <c r="B10" s="114" t="s">
        <v>8</v>
      </c>
      <c r="C10" s="393">
        <v>6100056985</v>
      </c>
      <c r="D10" s="392"/>
      <c r="E10" s="389" t="s">
        <v>9</v>
      </c>
      <c r="F10" s="390"/>
      <c r="G10" s="384" t="s">
        <v>119</v>
      </c>
      <c r="H10" s="385"/>
      <c r="I10" s="386"/>
      <c r="J10" s="114" t="s">
        <v>10</v>
      </c>
      <c r="K10" s="16">
        <v>45657</v>
      </c>
      <c r="L10" s="115"/>
    </row>
    <row r="11" spans="1:12" ht="9" customHeight="1">
      <c r="A11" s="144"/>
      <c r="B11" s="116"/>
      <c r="C11" s="31"/>
      <c r="D11" s="31"/>
      <c r="E11" s="31"/>
      <c r="F11" s="116"/>
      <c r="G11" s="31"/>
      <c r="H11" s="31"/>
      <c r="I11" s="31"/>
      <c r="J11" s="116"/>
      <c r="K11" s="119"/>
      <c r="L11" s="115"/>
    </row>
    <row r="12" spans="1:12" ht="27" customHeight="1">
      <c r="A12" s="144"/>
      <c r="B12" s="114" t="str">
        <f>IF(G10="ONE","Contract/PO Number:","Parent Contract Number:")</f>
        <v>Parent Contract Number:</v>
      </c>
      <c r="C12" s="393">
        <v>4400027168</v>
      </c>
      <c r="D12" s="393"/>
      <c r="E12" s="389" t="s">
        <v>11</v>
      </c>
      <c r="F12" s="390"/>
      <c r="G12" s="384" t="s">
        <v>47</v>
      </c>
      <c r="H12" s="385"/>
      <c r="I12" s="386"/>
      <c r="J12" s="120" t="s">
        <v>12</v>
      </c>
      <c r="K12" s="14"/>
      <c r="L12" s="118"/>
    </row>
    <row r="13" spans="1:12" ht="9" customHeight="1">
      <c r="A13" s="144"/>
      <c r="B13" s="116"/>
      <c r="C13" s="117"/>
      <c r="D13" s="117"/>
      <c r="E13" s="117"/>
      <c r="F13" s="116"/>
      <c r="G13" s="31"/>
      <c r="H13" s="31"/>
      <c r="I13" s="31"/>
      <c r="J13"/>
      <c r="K13"/>
      <c r="L13" s="118"/>
    </row>
    <row r="14" spans="1:12" ht="27" customHeight="1">
      <c r="A14" s="144"/>
      <c r="B14" s="114" t="s">
        <v>13</v>
      </c>
      <c r="C14" s="392" t="s">
        <v>14</v>
      </c>
      <c r="D14" s="392"/>
      <c r="E14" s="402" t="s">
        <v>15</v>
      </c>
      <c r="F14" s="403"/>
      <c r="G14" s="384" t="s">
        <v>16</v>
      </c>
      <c r="H14" s="385"/>
      <c r="I14" s="386"/>
      <c r="J14" s="114" t="s">
        <v>17</v>
      </c>
      <c r="K14" s="15">
        <v>2600000</v>
      </c>
      <c r="L14" s="121"/>
    </row>
    <row r="15" spans="1:12" ht="9" customHeight="1">
      <c r="A15" s="144"/>
      <c r="B15" s="116"/>
      <c r="C15" s="32"/>
      <c r="D15" s="32"/>
      <c r="E15" s="32"/>
      <c r="F15" s="122"/>
      <c r="G15" s="32"/>
      <c r="H15" s="32"/>
      <c r="I15" s="32"/>
      <c r="J15" s="122"/>
      <c r="K15" s="32"/>
      <c r="L15" s="121"/>
    </row>
    <row r="16" spans="1:12" ht="27" customHeight="1">
      <c r="A16" s="144"/>
      <c r="B16" s="114" t="s">
        <v>18</v>
      </c>
      <c r="C16" s="381" t="str">
        <f>_XLFN.IFS($C$6="PO",'Supplier Tab'!L10,$C$6="Contract","See Supplier Tab")</f>
        <v>See Supplier Tab</v>
      </c>
      <c r="D16" s="382"/>
      <c r="E16" s="382"/>
      <c r="F16" s="382"/>
      <c r="G16" s="382"/>
      <c r="H16" s="382"/>
      <c r="I16" s="383"/>
      <c r="J16" s="114" t="s">
        <v>19</v>
      </c>
      <c r="K16" s="109" t="s">
        <v>99</v>
      </c>
      <c r="L16" s="121"/>
    </row>
    <row r="17" spans="1:12" ht="9" customHeight="1">
      <c r="A17" s="144"/>
      <c r="B17" s="114"/>
      <c r="C17" s="117"/>
      <c r="D17" s="117"/>
      <c r="E17" s="117"/>
      <c r="F17" s="117"/>
      <c r="G17" s="117"/>
      <c r="H17" s="117"/>
      <c r="I17" s="117"/>
      <c r="J17" s="114"/>
      <c r="K17" s="123"/>
      <c r="L17" s="121"/>
    </row>
    <row r="18" spans="1:12" ht="18" customHeight="1">
      <c r="A18" s="144"/>
      <c r="B18" s="387" t="s">
        <v>20</v>
      </c>
      <c r="C18" s="387"/>
      <c r="D18" s="387"/>
      <c r="E18" s="387"/>
      <c r="F18" s="387"/>
      <c r="G18" s="387"/>
      <c r="H18" s="387"/>
      <c r="I18" s="387"/>
      <c r="J18" s="387"/>
      <c r="K18" s="387"/>
      <c r="L18" s="121"/>
    </row>
    <row r="19" spans="1:12" ht="9" customHeight="1">
      <c r="A19" s="144"/>
      <c r="B19" s="116"/>
      <c r="C19" s="32"/>
      <c r="D19" s="32"/>
      <c r="E19" s="32"/>
      <c r="F19" s="122"/>
      <c r="G19" s="32"/>
      <c r="H19" s="32"/>
      <c r="I19" s="32"/>
      <c r="J19" s="122"/>
      <c r="K19" s="32"/>
      <c r="L19" s="121"/>
    </row>
    <row r="20" spans="1:12" ht="54" customHeight="1">
      <c r="A20" s="144"/>
      <c r="B20" s="114" t="s">
        <v>21</v>
      </c>
      <c r="C20" s="388" t="s">
        <v>282</v>
      </c>
      <c r="D20" s="388"/>
      <c r="E20" s="388"/>
      <c r="F20" s="388"/>
      <c r="G20" s="388"/>
      <c r="H20" s="388"/>
      <c r="I20" s="388"/>
      <c r="J20" s="388"/>
      <c r="K20" s="388"/>
      <c r="L20" s="145"/>
    </row>
    <row r="21" spans="1:12" ht="9" customHeight="1">
      <c r="A21" s="144"/>
      <c r="B21" s="114"/>
      <c r="C21" s="124"/>
      <c r="D21" s="124"/>
      <c r="E21" s="124"/>
      <c r="F21" s="124"/>
      <c r="G21" s="124"/>
      <c r="H21" s="124"/>
      <c r="I21" s="124"/>
      <c r="J21" s="124"/>
      <c r="K21" s="124"/>
      <c r="L21" s="145"/>
    </row>
    <row r="22" spans="1:12" ht="18" customHeight="1">
      <c r="A22" s="144"/>
      <c r="B22" s="391" t="s">
        <v>22</v>
      </c>
      <c r="C22" s="110" t="s">
        <v>23</v>
      </c>
      <c r="D22" s="125" t="s">
        <v>24</v>
      </c>
      <c r="E22" s="110" t="s">
        <v>23</v>
      </c>
      <c r="F22" s="126" t="s">
        <v>25</v>
      </c>
      <c r="G22" s="110" t="s">
        <v>23</v>
      </c>
      <c r="H22" s="395" t="s">
        <v>26</v>
      </c>
      <c r="I22" s="395"/>
      <c r="J22" s="127"/>
      <c r="K22" s="127"/>
      <c r="L22" s="145"/>
    </row>
    <row r="23" spans="1:12" ht="18" customHeight="1">
      <c r="A23" s="144"/>
      <c r="B23" s="391"/>
      <c r="C23" s="110" t="s">
        <v>23</v>
      </c>
      <c r="D23" s="125" t="s">
        <v>27</v>
      </c>
      <c r="E23" s="110" t="s">
        <v>23</v>
      </c>
      <c r="F23" s="126" t="s">
        <v>28</v>
      </c>
      <c r="G23" s="110" t="s">
        <v>23</v>
      </c>
      <c r="H23" s="395" t="s">
        <v>29</v>
      </c>
      <c r="I23" s="395"/>
      <c r="J23" s="127"/>
      <c r="K23" s="127"/>
      <c r="L23" s="145"/>
    </row>
    <row r="24" spans="1:12" ht="18" customHeight="1">
      <c r="A24" s="144"/>
      <c r="B24" s="391"/>
      <c r="C24" s="110" t="s">
        <v>23</v>
      </c>
      <c r="D24" s="125" t="s">
        <v>30</v>
      </c>
      <c r="E24" s="110" t="s">
        <v>23</v>
      </c>
      <c r="F24" s="126" t="s">
        <v>31</v>
      </c>
      <c r="G24" s="110" t="s">
        <v>23</v>
      </c>
      <c r="H24" s="395" t="s">
        <v>32</v>
      </c>
      <c r="I24" s="395"/>
      <c r="J24" s="127"/>
      <c r="K24" s="127"/>
      <c r="L24" s="145"/>
    </row>
    <row r="25" spans="1:12" ht="18" customHeight="1">
      <c r="A25" s="144"/>
      <c r="B25" s="391"/>
      <c r="C25" s="110" t="s">
        <v>23</v>
      </c>
      <c r="D25" s="125" t="s">
        <v>33</v>
      </c>
      <c r="E25" s="110" t="s">
        <v>23</v>
      </c>
      <c r="F25" s="126" t="s">
        <v>34</v>
      </c>
      <c r="G25" s="110" t="s">
        <v>23</v>
      </c>
      <c r="H25" s="395" t="s">
        <v>35</v>
      </c>
      <c r="I25" s="395"/>
      <c r="J25" s="127"/>
      <c r="K25" s="127"/>
      <c r="L25" s="145"/>
    </row>
    <row r="26" spans="1:12" ht="18" customHeight="1">
      <c r="A26" s="144"/>
      <c r="B26" s="391"/>
      <c r="C26" s="110" t="s">
        <v>23</v>
      </c>
      <c r="D26" s="125" t="s">
        <v>36</v>
      </c>
      <c r="E26" s="110" t="s">
        <v>23</v>
      </c>
      <c r="F26" s="126" t="s">
        <v>37</v>
      </c>
      <c r="G26" s="110" t="s">
        <v>23</v>
      </c>
      <c r="H26" s="395" t="s">
        <v>38</v>
      </c>
      <c r="I26" s="395"/>
      <c r="J26" s="127"/>
      <c r="K26" s="127"/>
      <c r="L26" s="145"/>
    </row>
    <row r="27" spans="1:12" ht="18" customHeight="1">
      <c r="A27" s="144"/>
      <c r="B27" s="391"/>
      <c r="C27" s="110" t="s">
        <v>23</v>
      </c>
      <c r="D27" s="128" t="s">
        <v>39</v>
      </c>
      <c r="E27" s="110" t="s">
        <v>23</v>
      </c>
      <c r="F27" s="129" t="s">
        <v>40</v>
      </c>
      <c r="G27" s="130"/>
      <c r="H27" s="394"/>
      <c r="I27" s="394"/>
      <c r="J27" s="131"/>
      <c r="K27" s="131"/>
      <c r="L27" s="145"/>
    </row>
    <row r="28" spans="1:12" ht="9" customHeight="1" thickBot="1">
      <c r="A28" s="144"/>
      <c r="B28" s="114"/>
      <c r="C28" s="124"/>
      <c r="D28" s="124"/>
      <c r="E28" s="124"/>
      <c r="F28" s="124"/>
      <c r="G28" s="124"/>
      <c r="H28" s="124"/>
      <c r="I28" s="124"/>
      <c r="J28" s="124"/>
      <c r="K28" s="124"/>
      <c r="L28" s="145"/>
    </row>
    <row r="29" spans="1:12" ht="18" customHeight="1">
      <c r="A29" s="369" t="s">
        <v>41</v>
      </c>
      <c r="B29" s="370"/>
      <c r="C29" s="370"/>
      <c r="D29" s="370"/>
      <c r="E29" s="370"/>
      <c r="F29" s="370"/>
      <c r="G29" s="370"/>
      <c r="H29" s="370"/>
      <c r="I29" s="370"/>
      <c r="J29" s="370"/>
      <c r="K29" s="370"/>
      <c r="L29" s="371"/>
    </row>
    <row r="30" spans="1:12" ht="9" customHeight="1">
      <c r="A30" s="144"/>
      <c r="B30" s="116"/>
      <c r="C30"/>
      <c r="D30"/>
      <c r="E30"/>
      <c r="F30"/>
      <c r="G30"/>
      <c r="H30"/>
      <c r="I30"/>
      <c r="J30"/>
      <c r="K30"/>
      <c r="L30" s="115"/>
    </row>
    <row r="31" spans="1:12" ht="36" customHeight="1">
      <c r="A31" s="146"/>
      <c r="B31" s="132" t="s">
        <v>42</v>
      </c>
      <c r="C31" s="374" t="str">
        <f>_XLFN.IFS($K$4="Amendment","Docs for E-Marketplace (replace existing docs, post new docs at top of Contract File)",$K$4="Supplement/New Suppliers","Docs for E-Marketplace (Post new Overview to all contracts listed on Supplier Tab)",$C$6="PO","Documents to Post in E-Marketplace Contracts Section",$C$6="Contract","Documents to Post to E-Marketplace")</f>
        <v>Documents to Post to E-Marketplace</v>
      </c>
      <c r="D31" s="374"/>
      <c r="E31" s="374"/>
      <c r="F31" s="374"/>
      <c r="G31" s="378" t="s">
        <v>43</v>
      </c>
      <c r="H31" s="380"/>
      <c r="I31" s="378" t="s">
        <v>44</v>
      </c>
      <c r="J31" s="379"/>
      <c r="K31" s="380"/>
      <c r="L31" s="133"/>
    </row>
    <row r="32" spans="1:12" ht="18" customHeight="1">
      <c r="A32" s="144"/>
      <c r="B32" s="56" t="str">
        <f>_XLFN.IFS(C32="Error, Check Inputs","Error, Check Inputs",$C$6="PO","1",$C$6="Contract","")</f>
        <v/>
      </c>
      <c r="C32" s="373" t="str">
        <f>_XLFN.IFS($M$41="New Contract/POPOITQ","Error, Check Inputs",$M$41="New Contract/POPOParticipating Addendum","Error, Check Inputs",$M$41="New Contract/POPOMaster Agreement","Error, Check Inputs",$M$41="AmendmentPOIFB","Error, Check Inputs",$M$41="AmendmentPOITQ","Error, Check Inputs",$M$41="AmendmentPORFP","Error, Check Inputs",$M$41="AmendmentPOParticipating Addendum","Error, Check Inputs",$M$41="AmendmentPOSoleSource","Error, Check Inputs",$M$41="AmendmentPOMaster Agreement","Error, Check Inputs",$M$41="Contract AssignmentPOIFB","Error, Check Inputs",$M$41="Contract AssignmentPOITQ","Error, Check Inputs",$M$41="Contract AssignmentPORFP","Error, Check Inputs",$M$41="Contract AssignmentPOParticipating Addendum","Error, Check Inputs",$M$41="Contract AssignementPOSole Source","Error, Check Inputs",$M$41="Contract AssignmentPOMaster Agreement","Error, Check Inputs",$M$41="Supplement/New SuppliersPOIFB","Error, Check Inputs",$M$41="Supplement/New SuppliersPOITQ","Error, Check Inputs",$M$41="Supplement/New SuppliersPORFP","Error, Check Inputs",$M$41="Supplement/New SuppliersPOParticipating Addendum","Error, Check Inputs",$M$41="Supplement/New SuppliersPOSole Source","Error, Check Inputs",$M$41="Supplement/New SuppliersContractMaster Agreement","Error, Check Inputs",$M$41="Supplement/New SuppliersPOMaster Agreement","Error, Check Inputs",$K$4="Amendment","Contract Overview (if any changes)",$K$4="Supplement/New Suppliers","Contract Overview (Updated for New Suppliers)",$C$6="PO","PO Output",$C$6="Contract","Contract Overview")</f>
        <v>Contract Overview</v>
      </c>
      <c r="D32" s="373"/>
      <c r="E32" s="373"/>
      <c r="F32" s="373"/>
      <c r="G32" s="400" t="s">
        <v>23</v>
      </c>
      <c r="H32" s="401"/>
      <c r="I32" s="384"/>
      <c r="J32" s="385"/>
      <c r="K32" s="386"/>
      <c r="L32" s="115"/>
    </row>
    <row r="33" spans="1:21" ht="18" customHeight="1">
      <c r="A33" s="144"/>
      <c r="B33" s="56" t="str">
        <f>IF(C33="","",IF($C$6="PO","2","1"))</f>
        <v>1</v>
      </c>
      <c r="C33" s="372" t="str">
        <f>_XLFN.IFS($M$41="New Contract/POContractIFB","Contract Output",$M$41="New Contract/POContractITQ","Contract Output",$M$41="New Contract/POContractRFP","Contract Output",$M$41="New Contract/POContractParticipating Addendum","Contract Output",$M$41="New Contract/POContractSole Source","Contract Output",$M$41="New Contract/POPOIFB","Terms and Conditions",$M$41="New Contract/POPORFP","Terms and Conditions",$M$41="New Contract/POPOSole Source","Terms and Conditions",$M$41="New Contract/POContractMaster Agreement","Contract Output",$M$41="AmendmentContractIFB","Revised Contract Output",$M$41="AmendmentContractITQ","Revised Contract Output",$M$41="AmendmentContractRFP","Revised Contract Output",$M$41="AmendmentContractParticipating Addendum","Revised Contract Output",$M$41="AmendmentContractSole Source","Revised Contract Output",$M$41="AmendmentContractMaster Agreement","Revised Contract Output",$M$41="Contract AssignmentContractIFB","Contract Output",$M$41="Contract AssignmentContractITQ","Contract Output",$M$41="Contract AssignmentContractRFP","Contract Output",$M$41="Contract AssignmentContractParticipating Addendum","Contract Output",$M$41="Contract AssignmentContractSole Source","Contract Output",$M$41="Contract AssignmentContractMaster Agreement","Contract Output",$M$41="Supplement/New SuppliersContractIFB","Contract Output",$M$41="Supplement/New SuppliersContractITQ","Contract Output",$M$41="Supplement/New SuppliersContractParticipating Addendum","Contract Output")</f>
        <v>Contract Output</v>
      </c>
      <c r="D33" s="372"/>
      <c r="E33" s="372"/>
      <c r="F33" s="372"/>
      <c r="G33" s="400" t="s">
        <v>23</v>
      </c>
      <c r="H33" s="401"/>
      <c r="I33" s="384"/>
      <c r="J33" s="385"/>
      <c r="K33" s="386"/>
      <c r="L33" s="115"/>
      <c r="M33" s="58"/>
      <c r="N33" s="58"/>
      <c r="O33" s="58"/>
      <c r="P33" s="58"/>
      <c r="Q33" s="58"/>
      <c r="R33" s="58"/>
      <c r="S33" s="58"/>
      <c r="T33" s="58"/>
      <c r="U33" s="58"/>
    </row>
    <row r="34" spans="1:21" ht="18" customHeight="1">
      <c r="A34" s="144"/>
      <c r="B34" s="56" t="str">
        <f>IF(C34="","",IF($C$6="PO","3","2"))</f>
        <v>2</v>
      </c>
      <c r="C34" s="372" t="str">
        <f>_XLFN.IFS($M$41="New Contract/POContractIFB","Terms and Conditions",$M$41="New Contract/POContractITQ","",$M$41="New Contract/POContractRFP","Terms and Conditions",$M$41="New Contract/POContractParticipating Addendum","Terms and Conditions",$M$41="New Contract/POContractSole Source","Terms and Conditions",$M$41="New Contract/POPOIFB","Specifications/Statement of Work",$M$41="New Contract/POPORFP","Signed Whereas Agreement",$M$41="New Contract/POPOSole Source","Specifications/Statement of Work",$M$41="New Contract/POContractMaster Agreement","Signed Master Agreement",$M$41="AmendmentContractIFB","Amendment Document",$M$41="AmendmentContractITQ","Amendment Document",$M$41="AmendmentContractRFP","Amendment Document",$M$41="AmendmentContractParticipating Addendum","Amendment Document",$M$41="AmendmentContractSole Source","Amendment Document",$M$41="AmendmentContractMaster Agreement","Amendment Document",$M$41="Contract AssignmentContractIFB","Assignment Agreement (Signed)",$M$41="Contract AssignmentContractITQ","Assignment Agreement (Signed)",$M$41="Contract AssignmentContractRFP","Assignment Agreement (Signed)",$M$41="Contract AssignmentContractParticipating Addendum","Assignment Agreement",$M$41="Contract AssignmentContractSole Source","Assignment Agreement (Signed)",$M$41="Contract AssignmentContractMaster Agreement","Assignment Agreement (Signed)",$M$41="Supplement/New SuppliersContractIFB","Terms and Conditions",$M$41="Supplement/New SuppliersContractITQ","",$M$41="Supplement/New SuppliersContractParticipating Addendum","Terms and Conditions")</f>
        <v>Terms and Conditions</v>
      </c>
      <c r="D34" s="372"/>
      <c r="E34" s="372"/>
      <c r="F34" s="372"/>
      <c r="G34" s="400" t="s">
        <v>23</v>
      </c>
      <c r="H34" s="401"/>
      <c r="I34" s="384"/>
      <c r="J34" s="385"/>
      <c r="K34" s="386"/>
      <c r="L34" s="115"/>
      <c r="M34" s="58"/>
      <c r="N34" s="58"/>
      <c r="O34" s="58"/>
      <c r="P34" s="58"/>
      <c r="Q34" s="58"/>
      <c r="R34" s="58"/>
      <c r="S34" s="58"/>
      <c r="T34" s="58"/>
      <c r="U34" s="58"/>
    </row>
    <row r="35" spans="1:21" ht="18" customHeight="1">
      <c r="A35" s="144"/>
      <c r="B35" s="56" t="str">
        <f>IF(C35="","",IF($C$6="PO","4","3"))</f>
        <v>3</v>
      </c>
      <c r="C35" s="372" t="str">
        <f>_XLFN.IFS($M$41="New Contract/POContractIFB","Specifications/Statement of Work",$M$41="New Contract/POContractITQ","",$M$41="New Contract/POContractRFP","Signed Whereas Contract Document",$M$41="New Contract/POContractParticipating Addendum","Signed Whereas Particpating Addendum Document",$M$41="New Contract/POContractSole Source","Specifications/Statement of Work",$M$41="New Contract/POPOIFB","Product Specs/PCIDs/Drawings (if any)",$M$41="New Contract/POPORFP","Documents Referenced in Whereas Agreement (If Any)",$M$41="New Contract/POPOSole Source","Product Specs/PCIDs/Drawings (if any)",$M$41="New Contract/POContractMaster Agreement","Terms and Conditions",$M$41="AmendmentContractIFB","Documents Referenced in Amendment (if any)",$M$41="AmendmentContractITQ","",$M$41="AmendmentContractRFP","Documents Referenced In Amdendment (if any)",$M$41="AmendmentContractParticipating Addendum","Documents Referenced in Amendment (if any)",$M$41="AmendmentContractSole Source","Documents Referenced in Amendment (if any)",$M$41="AmendmentContractMaster Agreement","Signed Master Agreement",$M$41="Contract AssignmentContractIFB","Terms and Conditions",$M$41="Contract AssignmentContractITQ","",$M$41="Contract AssignmentContractRFP","Terms and Conditions",$M$41="Contract AssignmentContractParticipating Addendum","Terms and Conditions",$M$41="Contract AssignmentContractSole Source","Terms and Conditions",$M$41="Contract AssignmentContractMaster Agreement","Signed Master Agreement",$M$41="Supplement/New SuppliersContractIFB","Specifications/Statement of Work",$M$41="Supplement/New SuppliersContractITQ","",$M$41="Supplement/New SuppliersContractParticipating Addendum","Signed Whereas Participating Addendum Document")</f>
        <v>Specifications/Statement of Work</v>
      </c>
      <c r="D35" s="372"/>
      <c r="E35" s="372"/>
      <c r="F35" s="372"/>
      <c r="G35" s="400" t="s">
        <v>23</v>
      </c>
      <c r="H35" s="401"/>
      <c r="I35" s="384"/>
      <c r="J35" s="385"/>
      <c r="K35" s="386"/>
      <c r="L35" s="115"/>
      <c r="M35" s="58"/>
      <c r="N35" s="58"/>
      <c r="O35" s="58"/>
      <c r="P35" s="58"/>
      <c r="Q35" s="58"/>
      <c r="R35" s="58"/>
      <c r="S35" s="58"/>
      <c r="T35" s="58"/>
      <c r="U35" s="58"/>
    </row>
    <row r="36" spans="1:21" ht="18" customHeight="1">
      <c r="A36" s="144"/>
      <c r="B36" s="56" t="str">
        <f>IF(C36="","",IF($C$6="PO","5","4"))</f>
        <v>4</v>
      </c>
      <c r="C36" s="372" t="str">
        <f>_XLFN.IFS($M$41="New Contract/POContractIFB","Product Specs/PCIDs/Drawings (if any)",$M$41="New Contract/POContractITQ","",$M$41="New Contract/POContractRFP","Documents Referenced in Whereas Contract Document (if any)",$M$41="New Contract/POContractParticipating Addendum","Master Agreement",$M$41="New Contract/POContractSole Source","Product Specs/PCIDs/Drawings (if any)",$M$41="New Contract/POPOIFB","",$M$41="New Contract/POPORFP","RFP Solicitation",$M$41="New Contract/POPOSole Source","Sole Source Justification",$M$41="New Contract/POContractMaster Agreement","Exhibits Referenced In Master Agreement (If Any)",$M$41="AmendmentContractIFB","Updated Contract Documents (if any and not included in above)",$M$41="AmendmentContractITQ","",$M$41="AmendmentContractRFP","Updated Contract Documents (if any and not included in above)",$M$41="AmendmentContractParticipating Addendum","Updated Contract Documents (if any and not included in above)",$M$41="AmendmentContractSole Source","Updated Contract Documents (if any and not included in above)",$M$41="AmendmentContractMaster Agreement","Terms and Conditions",$M$41="Contract AssignmentContractIFB","Specifications/Statement of Work",$M$41="Contract AssignmentContractITQ","",$M$41="Contract AssignmentContractRFP","Signed Whereas Contract Document",$M$41="Contract AssignmentContractParticipating Addendum","Signed Whereas Participating Addendum Document",$M$41="Contract AssignmentContractSole Source","Specifications/Statement of Work",$M$41="Contract AssignmentContractMaster Agreement","Terms and Conditions",$M$41="Supplement/New SuppliersContractIFB","Product Specs/PCIDs/Drawings (if any)",$M$41="Supplement/New SuppliersContractITQ","",$M$41="Supplement/New SuppliersContractParticipating Addendum","Master Agreement")</f>
        <v>Product Specs/PCIDs/Drawings (if any)</v>
      </c>
      <c r="D36" s="372"/>
      <c r="E36" s="372"/>
      <c r="F36" s="372"/>
      <c r="G36" s="400" t="s">
        <v>23</v>
      </c>
      <c r="H36" s="401"/>
      <c r="I36" s="384"/>
      <c r="J36" s="385"/>
      <c r="K36" s="386"/>
      <c r="L36" s="115"/>
      <c r="M36" s="58"/>
      <c r="N36" s="58"/>
      <c r="O36" s="58"/>
      <c r="P36" s="58"/>
      <c r="Q36" s="58"/>
      <c r="R36" s="58"/>
      <c r="S36" s="58"/>
      <c r="T36" s="58"/>
      <c r="U36" s="58"/>
    </row>
    <row r="37" spans="1:21" ht="18" customHeight="1">
      <c r="A37" s="144"/>
      <c r="B37" s="56" t="str">
        <f>IF(C37="","",IF($C$6="PO","6","5"))</f>
        <v>5</v>
      </c>
      <c r="C37" s="372" t="str">
        <f>_XLFN.IFS($M$41="New Contract/POContractIFB","Pricing Information (if not in Overview or Contract Output)",$M$41="New Contract/POContractITQ","",$M$41="New Contract/POContractRFP","RFP Solicitation",$M$41="New Contract/POContractParticipating Addendum","Additional Documents Referenced in Whereas Document (If any)",$M$41="New Contract/POContractSole Source","Pricing Information (if not in Overview or Contract Output)",$M$41="New Contract/POPOIFB","",$M$41="New Contract/POPORFP","Solicitation Addendums/Q&amp;A",$M$41="New Contract/POPOSole Source","No-Bid Letter",$M$41="New Contract/POContractMaster Agreement","",$M$41="AmendmentContractIFB","Revised Pricing (if applicable and not in Overview or Contract Output)",$M$41="AmendmentContractITQ","",$M$41="AmendmentContractRFP","",$M$41="AmendmentContractParticipating Addendum","Revised Pricing (if applicable and not in Overview or Contract Output)",$M$41="AmendmentContractSole Source","Sole Source Justification",$M$41="AmendmentContractMaster Agreement","Exhibits Referenced In Master Agreement (If Any)",$M$41="Contract AssignmentContractIFB","Product Specs/PCIDs/Drawings (if any)",$M$41="Contract AssignmentContractITQ","",$M$41="Contract AssignmentContractRFP","Documents Referenced in Whereas Contract Document (if any)",$M$41="Contract AssignmentContractParticipating Addendum","Master Agreement",$M$41="Contract AssignmentContractSole Source","Product Specs/PCIDs/Drawings (if any)",$M$41="Contract AssignmentContractMaster Agreement","Exhibits Referenced In Master Agreement (If Any)",$M$41="Supplement/New SuppliersContractIFB","Pricing Information (if not in Overview or Contract Output)",$M$41="Supplement/New SuppliersContractITQ","",$M$41="Supplement/New SuppliersContractParticipating Addendum","Additional Documents Referenced in Whereas Document (if any)")</f>
        <v>Pricing Information (if not in Overview or Contract Output)</v>
      </c>
      <c r="D37" s="372"/>
      <c r="E37" s="372"/>
      <c r="F37" s="372"/>
      <c r="G37" s="400" t="s">
        <v>23</v>
      </c>
      <c r="H37" s="401"/>
      <c r="I37" s="384"/>
      <c r="J37" s="385"/>
      <c r="K37" s="386"/>
      <c r="L37" s="115"/>
      <c r="M37" s="58"/>
      <c r="N37" s="58"/>
      <c r="O37" s="58"/>
      <c r="P37" s="58"/>
      <c r="Q37" s="58"/>
      <c r="R37" s="58"/>
      <c r="S37" s="58"/>
      <c r="T37" s="58"/>
      <c r="U37" s="58"/>
    </row>
    <row r="38" spans="1:21" ht="18" customHeight="1">
      <c r="A38" s="144"/>
      <c r="B38" s="56" t="str">
        <f>IF(C38="","",IF($C$6="PO","7","6"))</f>
        <v/>
      </c>
      <c r="C38" s="372" t="str">
        <f>_XLFN.IFS($M$41="New Contract/POContractIFB","",$M$41="New Contract/POContractITQ","",$M$41="New Contract/POContractRFP","Solicitation Addendums/Q&amp;A",$M$41="New Contract/POContractParticipating Addendum","Pricing Information (if not in Overview or Contract Output)",$M$41="New Contract/POContractSole Source","Sole Source Justification",$M$41="New Contract/POPOIFB","",$M$41="New Contract/POPORFP","Technical Submittal",$M$41="New Contract/POPOSole Source","Sole Source Board Letter (Materials Only)",$M$41="New Contract/POContractMaster Agreement","",$M$41="AmendmentContractIFB","",$M$41="AmendmentContractITQ","",$M$41="AmendmentContractRFP","",$M$41="AmendmentContractParticipating Addendum","",$M$41="AmendmentContractSole Source","No-Bid Letter",$M$41="AmendmentContractMaster Agreement","",$M$41="Contract AssignmentContractIFB","Pricing Information (if not in Overview or Contract Output)",$M$41="Contract AssignmentContractITQ","",$M$41="Contract AssignmentContractRFP","RFP Solicitation",$M$41="Contract AssignmentContractParticipating Addendum","Additional Documents Referenced in Whereas Document (if any)",$M$41="Contract AssignmentContractSole Source","Pricing Information (if not in Overview or Contract Output)",$M$41="Contract AssignmentContractMaster Agreement","",$M$41="Supplement/New SuppliersContractIFB","",$M$41="Supplement/New SuppliersContractITQ","",$M$41="Supplement/New SuppliersContractParticipating Addendum","Pricing Information (if not in Overview or Contract Output)")</f>
        <v/>
      </c>
      <c r="D38" s="372"/>
      <c r="E38" s="372"/>
      <c r="F38" s="372"/>
      <c r="G38" s="400" t="s">
        <v>23</v>
      </c>
      <c r="H38" s="401"/>
      <c r="I38" s="384"/>
      <c r="J38" s="385"/>
      <c r="K38" s="386"/>
      <c r="L38" s="115"/>
      <c r="M38" s="58"/>
      <c r="N38" s="58"/>
      <c r="O38" s="58"/>
      <c r="P38" s="58"/>
      <c r="Q38" s="58"/>
      <c r="R38" s="58"/>
      <c r="S38" s="58"/>
      <c r="T38" s="58"/>
      <c r="U38" s="58"/>
    </row>
    <row r="39" spans="1:21" ht="18" customHeight="1">
      <c r="A39" s="144"/>
      <c r="B39" s="56" t="str">
        <f>IF(C39="","",IF($C$6="PO","8","7"))</f>
        <v/>
      </c>
      <c r="C39" s="372" t="str">
        <f>_XLFN.IFS($M$41="New Contract/POContractIFB","",$M$41="New Contract/POContractITQ","",$M$41="New Contract/POContractRFP","Technical Submittal",$M$41="New Contract/POContractParticipating Addendum","",$M$41="New Contract/POContractSole Source","No-Bid Letter",$M$41="New Contract/POPOIFB","",$M$41="New Contract/POPORFP","Final Negotiated Price Submittal",$M$41="New Contract/POPOSole Source","",$M$41="New Contract/POContractMaster Agreement","",$M$41="AmendmentContractIFB","",$M$41="AmendmentContractITQ","",$M$41="AmendmentContractRFP","",$M$41="AmendmentContractParticipating Addendum","",$M$41="AmendmentContractSole Source","Sole Source Board Letter (Materials Only)",$M$41="AmendmentContractMaster Agreement","",$M$41="Contract AssignmentContractIFB","",$M$41="Contract AssignmentContractITQ","",$M$41="Contract AssignmentContractRFP","Solicitation Addendums/Q&amp;A",$M$41="Contract AssignmentContractParticipating Addendum","Assignment Documents Associated with Master Agreement (if any)",$M$41="Contract AssignmentContractSole Source","Sole Source Justification",$M$41="Contract AssignmentContractMaster Agreement","",$M$41="Supplement/New SuppliersContractIFB","",$M$41="Supplement/New SuppliersContractITQ","",$M$41="Supplement/New SuppliersContractParticipating Addendum","")</f>
        <v/>
      </c>
      <c r="D39" s="372"/>
      <c r="E39" s="372"/>
      <c r="F39" s="372"/>
      <c r="G39" s="400" t="s">
        <v>23</v>
      </c>
      <c r="H39" s="401"/>
      <c r="I39" s="384"/>
      <c r="J39" s="385"/>
      <c r="K39" s="386"/>
      <c r="L39" s="115"/>
      <c r="M39" s="58"/>
      <c r="N39" s="58"/>
      <c r="O39" s="58"/>
      <c r="P39" s="58"/>
      <c r="Q39" s="58"/>
      <c r="R39" s="58"/>
      <c r="S39" s="58"/>
      <c r="T39" s="58"/>
      <c r="U39" s="58"/>
    </row>
    <row r="40" spans="1:21" ht="18" customHeight="1">
      <c r="A40" s="144"/>
      <c r="B40" s="56" t="str">
        <f>IF(C40="","",IF($C$6="PO","9","8"))</f>
        <v/>
      </c>
      <c r="C40" s="372" t="str">
        <f>_XLFN.IFS($M$41="New Contract/POContractIFB","",$M$41="New Contract/POContractITQ","",$M$41="New Contract/POContractRFP","Final Negotiated Price Submittal",$M$41="New Contract/POContractParticipating Addendum","",$M$41="New Contract/POContractSole Source","Sole Source Board Letter (Materials Only)",$M$41="New Contract/POPOIFB","",$M41="New Contract/POPORFP","Final Small Diverse Business Submittal",$M$41="New Contract/POPOSole Source","",$M$41="New Contract/POContractMaster Agreement","",$M$41="AmendmentContractIFB","",$M$41="AmendmentContractITQ","",$M$41="AmendmentContractRFP","",$M$41="AmendmentContractParticipating Addendum","",$M$41="AmendmentContractSole Source","Revised Pricing (if applicable and not in Overview or Contract Output)",$M$41="AmendmentContractMaster Agreement","",$M$41="Contract AssignmentContractIFB","",$M$41="Contract AssignmentContractITQ","",$M$41="Contract AssignmentContractRFP","Technical Submittal",$M$41="Contract AssignmentContractParticipating Addendum","Pricing Information (if not in Overview or Contract Output)",$M$41="Contract AssignmentContractSole Source","No-Bid Letter",$M$41="Contract AssignmentContractMaster Agreement","",$M$41="Supplement/New SuppliersContractIFB","",$M$41="Supplement/New SuppliersContractITQ","",$M$41="Supplement/New SuppliersContractParticipating Addendum","")</f>
        <v/>
      </c>
      <c r="D40" s="372"/>
      <c r="E40" s="372"/>
      <c r="F40" s="372"/>
      <c r="G40" s="400" t="s">
        <v>23</v>
      </c>
      <c r="H40" s="401"/>
      <c r="I40" s="384"/>
      <c r="J40" s="385"/>
      <c r="K40" s="386"/>
      <c r="L40" s="115"/>
      <c r="M40" s="58"/>
      <c r="N40" s="58"/>
      <c r="O40" s="58"/>
      <c r="P40" s="58"/>
      <c r="Q40" s="58"/>
      <c r="R40" s="58"/>
      <c r="S40" s="58"/>
      <c r="T40" s="58"/>
      <c r="U40" s="58"/>
    </row>
    <row r="41" spans="1:21" ht="18" customHeight="1">
      <c r="A41" s="144"/>
      <c r="B41" s="56" t="str">
        <f>IF(C41="","",IF($C$6="PO","10","9"))</f>
        <v/>
      </c>
      <c r="C41" s="372" t="str">
        <f>_XLFN.IFS($M$41="New Contract/POContractIFB","",$M$41="New Contract/POContractITQ","",$M$41="New Contract/POContractRFP","Final Small Diverse Business Submittal",$M$41="New Contract/POContractParticipating Addendum","",$M$41="New Contract/POContractSole Source","",$M$41="New Contract/POPOIFB","",$M$41="New Contract/POPORFP","",$M$41="New Contract/POPOSole Source","",$M$41="New Contract/POContractMaster Agreement","",$M$41="AmendmentContractIFB","",$M$41="AmendmentContractITQ","",$M$41="AmendmentContractRFP","",$M$41="AmendmentContractParticipating Addendum","",$M$41="AmendmentContractSole Source","",$M$41="AmendmentContractMaster Agreement","",$M$41="Contract AssignmentContractIFB","",$M$41="Contract AssignmentContractITQ","",$M$41="Contract AssignmentContractRFP","Final Negotiated Price Submittal",$M$41="Contract AssignmentContractParticipating Addendum","",$M$41="Contract AssignmentContractSole Source","Sole Source Board Letter (Materials Only)",$M$41="Contract AssignmentContractMaster Agreement","",$M$41="Supplement/New SuppliersContractIFB","",$M$41="Supplement/New SuppliersContractITQ","",$M$41="Supplement/New SuppliersContractParticipating Addendum","")</f>
        <v/>
      </c>
      <c r="D41" s="372"/>
      <c r="E41" s="372"/>
      <c r="F41" s="372"/>
      <c r="G41" s="400" t="s">
        <v>23</v>
      </c>
      <c r="H41" s="401"/>
      <c r="I41" s="384"/>
      <c r="J41" s="385"/>
      <c r="K41" s="386"/>
      <c r="L41" s="115"/>
      <c r="M41" s="58" t="str">
        <f>CONCATENATE(K4,C6,G6)</f>
        <v>New Contract/POContractIFB</v>
      </c>
      <c r="N41" s="58"/>
      <c r="O41" s="58"/>
      <c r="P41" s="58"/>
      <c r="Q41" s="58"/>
      <c r="R41" s="58"/>
      <c r="S41" s="58"/>
      <c r="T41" s="58"/>
      <c r="U41" s="58"/>
    </row>
    <row r="42" spans="1:21" ht="18" customHeight="1">
      <c r="A42" s="144"/>
      <c r="B42" s="56" t="str">
        <f>IF(C42="","",IF($C$6="PO","11","10"))</f>
        <v/>
      </c>
      <c r="C42" s="397" t="str">
        <f>_XLFN.IFS($M$41="New Contract/POContractIFB","",$M$41="New Contract/POContractITQ","",$M$41="New Contract/POContractRFP","",$M$41="New Contract/POContractParticipating Addendum","",$M$41="New Contract/POContractSole Source","",$M$41="New Contract/POPOIFB","",$M$41="New Contract/POPORFP","",$M$41="New Contract/POPOSole Source","",$M$41="New Contract/POContractMaster Agreement","",$M$41="AmendmentContractIFB","",$M$41="AmendmentContractITQ","",$M$41="AmendmentContractRFP","",$M$41="AmendmentContractParticipating Addendum","",$M$41="AmendmentContractSole Source","",$M$41="AmendmentContractMaster Agreement","",$M$41="Contract AssignmentContractIFB","",$M$41="Contract AssignmentContractITQ","",$M$41="Contract AssignmentContractRFP","Final Small Diverse Business Submittal",$M$41="Contract AssignmentContractParticipating Addendum","",$M$41="Contract AssignmentContractSole Source","",$M$41="Contract AssignmentContractMaster Agreement","",$M$41="Supplement/New SuppliersContractIFB","",$M$41="Supplement/New SuppliersContractITQ","",$M$41="Supplement/New SuppliersContractParticipating Addendum","")</f>
        <v/>
      </c>
      <c r="D42" s="398"/>
      <c r="E42" s="398"/>
      <c r="F42" s="399"/>
      <c r="G42" s="400" t="s">
        <v>23</v>
      </c>
      <c r="H42" s="401"/>
      <c r="I42" s="384"/>
      <c r="J42" s="385"/>
      <c r="K42" s="386"/>
      <c r="L42" s="115"/>
      <c r="M42" s="58"/>
      <c r="N42" s="58"/>
      <c r="O42" s="58"/>
      <c r="P42" s="58"/>
      <c r="Q42" s="58"/>
      <c r="R42" s="58"/>
      <c r="S42" s="58"/>
      <c r="T42" s="58"/>
      <c r="U42" s="58"/>
    </row>
    <row r="43" spans="1:21" ht="13.5" thickBot="1">
      <c r="A43" s="147"/>
      <c r="B43" s="134"/>
      <c r="C43" s="135" t="s">
        <v>45</v>
      </c>
      <c r="D43" s="135"/>
      <c r="E43" s="135"/>
      <c r="F43" s="135"/>
      <c r="G43" s="135"/>
      <c r="H43" s="135"/>
      <c r="I43" s="135"/>
      <c r="J43" s="135"/>
      <c r="K43" s="135"/>
      <c r="L43" s="136"/>
      <c r="M43" s="58" t="s">
        <v>46</v>
      </c>
      <c r="N43" s="58" t="s">
        <v>14</v>
      </c>
      <c r="O43" s="58" t="s">
        <v>16</v>
      </c>
      <c r="P43" s="58" t="s">
        <v>47</v>
      </c>
      <c r="Q43" s="58" t="s">
        <v>48</v>
      </c>
      <c r="R43" s="58"/>
      <c r="S43" s="58" t="s">
        <v>49</v>
      </c>
      <c r="T43" s="141">
        <v>7173463826</v>
      </c>
      <c r="U43" s="20" t="s">
        <v>50</v>
      </c>
    </row>
    <row r="44" spans="1:21" ht="18">
      <c r="A44" s="369" t="s">
        <v>51</v>
      </c>
      <c r="B44" s="370"/>
      <c r="C44" s="370"/>
      <c r="D44" s="370"/>
      <c r="E44" s="370"/>
      <c r="F44" s="370"/>
      <c r="G44" s="370"/>
      <c r="H44" s="370"/>
      <c r="I44" s="370"/>
      <c r="J44" s="370"/>
      <c r="K44" s="370"/>
      <c r="L44" s="371"/>
      <c r="M44" s="58" t="s">
        <v>52</v>
      </c>
      <c r="N44" s="58" t="s">
        <v>53</v>
      </c>
      <c r="O44" s="58" t="s">
        <v>23</v>
      </c>
      <c r="P44" s="58" t="s">
        <v>54</v>
      </c>
      <c r="Q44" s="58" t="s">
        <v>55</v>
      </c>
      <c r="R44" s="58"/>
      <c r="S44" s="58" t="s">
        <v>56</v>
      </c>
      <c r="T44" s="141">
        <v>7173467097</v>
      </c>
      <c r="U44" s="20" t="s">
        <v>57</v>
      </c>
    </row>
    <row r="45" spans="1:21" ht="9" customHeight="1">
      <c r="A45" s="137"/>
      <c r="B45" s="138"/>
      <c r="C45" s="138"/>
      <c r="D45" s="138"/>
      <c r="E45" s="138"/>
      <c r="F45" s="138"/>
      <c r="G45" s="138"/>
      <c r="H45" s="138"/>
      <c r="I45" s="138"/>
      <c r="J45" s="138"/>
      <c r="K45" s="138"/>
      <c r="L45" s="139"/>
      <c r="M45" s="58" t="s">
        <v>58</v>
      </c>
      <c r="N45" s="58"/>
      <c r="O45" s="58" t="s">
        <v>53</v>
      </c>
      <c r="P45" s="58" t="s">
        <v>59</v>
      </c>
      <c r="Q45" s="58" t="s">
        <v>60</v>
      </c>
      <c r="R45" s="58"/>
      <c r="S45" s="58" t="s">
        <v>61</v>
      </c>
      <c r="T45" s="143" t="s">
        <v>62</v>
      </c>
      <c r="U45" s="20" t="s">
        <v>63</v>
      </c>
    </row>
    <row r="46" spans="1:21" ht="18" customHeight="1">
      <c r="A46" s="144"/>
      <c r="B46" s="116" t="s">
        <v>64</v>
      </c>
      <c r="C46" s="396"/>
      <c r="D46" s="396"/>
      <c r="E46" s="396"/>
      <c r="F46" s="396"/>
      <c r="G46"/>
      <c r="H46"/>
      <c r="I46" s="116" t="s">
        <v>65</v>
      </c>
      <c r="J46" s="1"/>
      <c r="K46" s="58"/>
      <c r="L46" s="148"/>
      <c r="M46" s="58" t="s">
        <v>66</v>
      </c>
      <c r="N46" s="58" t="s">
        <v>67</v>
      </c>
      <c r="O46" s="58"/>
      <c r="P46" s="58" t="s">
        <v>68</v>
      </c>
      <c r="Q46" s="58" t="s">
        <v>69</v>
      </c>
      <c r="R46" s="58"/>
      <c r="S46" s="58" t="s">
        <v>70</v>
      </c>
      <c r="T46" s="141">
        <v>7173463847</v>
      </c>
      <c r="U46" s="20" t="s">
        <v>71</v>
      </c>
    </row>
    <row r="47" spans="1:21" ht="9" customHeight="1">
      <c r="A47" s="144"/>
      <c r="B47" s="58"/>
      <c r="C47" s="58"/>
      <c r="D47" s="58"/>
      <c r="E47" s="58"/>
      <c r="F47" s="58"/>
      <c r="G47" s="140"/>
      <c r="H47" s="140"/>
      <c r="I47" s="140"/>
      <c r="J47" s="117"/>
      <c r="K47" s="58"/>
      <c r="L47" s="148"/>
      <c r="M47" s="58" t="s">
        <v>72</v>
      </c>
      <c r="N47" s="58" t="s">
        <v>73</v>
      </c>
      <c r="O47" s="58"/>
      <c r="P47" s="58" t="s">
        <v>74</v>
      </c>
      <c r="Q47" s="58" t="s">
        <v>75</v>
      </c>
      <c r="R47" s="58"/>
      <c r="S47" s="58" t="s">
        <v>76</v>
      </c>
      <c r="T47" s="141">
        <v>7173463829</v>
      </c>
      <c r="U47" s="20" t="s">
        <v>77</v>
      </c>
    </row>
    <row r="48" spans="1:21" ht="18" customHeight="1">
      <c r="A48" s="144"/>
      <c r="B48" s="116" t="s">
        <v>78</v>
      </c>
      <c r="C48" s="396"/>
      <c r="D48" s="396"/>
      <c r="E48" s="396"/>
      <c r="F48" s="396"/>
      <c r="G48"/>
      <c r="H48"/>
      <c r="I48" s="116" t="s">
        <v>65</v>
      </c>
      <c r="J48" s="1"/>
      <c r="K48" s="58"/>
      <c r="L48" s="148"/>
      <c r="M48" s="58" t="s">
        <v>79</v>
      </c>
      <c r="N48" s="58"/>
      <c r="O48" s="58"/>
      <c r="P48" s="58" t="s">
        <v>80</v>
      </c>
      <c r="Q48" s="58" t="s">
        <v>81</v>
      </c>
      <c r="R48" s="58"/>
      <c r="S48" s="58" t="s">
        <v>82</v>
      </c>
      <c r="T48" s="141">
        <v>7173463848</v>
      </c>
      <c r="U48" s="20" t="s">
        <v>83</v>
      </c>
    </row>
    <row r="49" spans="1:21" ht="9" customHeight="1">
      <c r="A49" s="144"/>
      <c r="B49" s="116"/>
      <c r="C49" s="149"/>
      <c r="D49" s="149"/>
      <c r="E49" s="149"/>
      <c r="F49" s="149"/>
      <c r="G49" s="140"/>
      <c r="H49" s="140"/>
      <c r="I49" s="140"/>
      <c r="J49" s="117"/>
      <c r="K49" s="58"/>
      <c r="L49" s="148"/>
      <c r="M49" s="58"/>
      <c r="N49" s="58"/>
      <c r="O49" s="58"/>
      <c r="P49" s="58" t="s">
        <v>84</v>
      </c>
      <c r="Q49" s="58" t="s">
        <v>85</v>
      </c>
      <c r="R49" s="58"/>
      <c r="S49" s="58" t="s">
        <v>86</v>
      </c>
      <c r="T49" s="141">
        <v>7174255043</v>
      </c>
      <c r="U49" s="20" t="s">
        <v>87</v>
      </c>
    </row>
    <row r="50" spans="1:21" ht="13.5" thickBot="1">
      <c r="A50" s="147"/>
      <c r="B50" s="142"/>
      <c r="C50" s="135"/>
      <c r="D50" s="135"/>
      <c r="E50" s="135"/>
      <c r="F50" s="135"/>
      <c r="G50" s="135"/>
      <c r="H50" s="135"/>
      <c r="I50" s="135"/>
      <c r="J50" s="135"/>
      <c r="K50" s="135"/>
      <c r="L50" s="136"/>
      <c r="M50" s="58"/>
      <c r="N50" s="58"/>
      <c r="O50" s="58"/>
      <c r="P50" s="58" t="s">
        <v>88</v>
      </c>
      <c r="Q50" s="58" t="s">
        <v>89</v>
      </c>
      <c r="R50" s="58"/>
      <c r="S50" s="58" t="s">
        <v>90</v>
      </c>
      <c r="T50" s="141">
        <v>7173462679</v>
      </c>
      <c r="U50" s="20" t="s">
        <v>91</v>
      </c>
    </row>
    <row r="51" spans="1:21" ht="12.75">
      <c r="A51" s="58"/>
      <c r="B51" s="58"/>
      <c r="C51" s="58"/>
      <c r="D51" s="58"/>
      <c r="E51" s="58"/>
      <c r="F51" s="58"/>
      <c r="G51"/>
      <c r="H51"/>
      <c r="I51"/>
      <c r="J51" s="58"/>
      <c r="K51" s="58"/>
      <c r="L51" s="58"/>
      <c r="M51" s="58" t="s">
        <v>92</v>
      </c>
      <c r="N51" s="58"/>
      <c r="O51" s="58"/>
      <c r="P51" s="58" t="s">
        <v>93</v>
      </c>
      <c r="Q51" s="58" t="s">
        <v>94</v>
      </c>
      <c r="R51" s="58"/>
      <c r="S51" s="58" t="s">
        <v>95</v>
      </c>
      <c r="T51" s="141">
        <v>7172143434</v>
      </c>
      <c r="U51" s="20" t="s">
        <v>96</v>
      </c>
    </row>
    <row r="52" spans="1:21" ht="12.75">
      <c r="A52" s="58"/>
      <c r="B52" s="58"/>
      <c r="C52" s="58"/>
      <c r="D52" s="58"/>
      <c r="E52" s="58"/>
      <c r="F52" s="58"/>
      <c r="G52" s="58"/>
      <c r="H52" s="58"/>
      <c r="I52" s="58"/>
      <c r="J52" s="58"/>
      <c r="K52" s="58"/>
      <c r="L52" s="58"/>
      <c r="M52" s="58" t="s">
        <v>97</v>
      </c>
      <c r="N52" s="58"/>
      <c r="O52" s="58"/>
      <c r="P52" s="58" t="s">
        <v>98</v>
      </c>
      <c r="Q52" s="58" t="s">
        <v>99</v>
      </c>
      <c r="R52" s="58"/>
      <c r="S52" s="58" t="s">
        <v>100</v>
      </c>
      <c r="T52" s="141">
        <v>7177877547</v>
      </c>
      <c r="U52" s="20" t="s">
        <v>101</v>
      </c>
    </row>
    <row r="53" spans="1:21" ht="12.75">
      <c r="A53" s="58"/>
      <c r="B53" s="58"/>
      <c r="C53" s="58"/>
      <c r="D53" s="58"/>
      <c r="E53" s="58"/>
      <c r="F53" s="58"/>
      <c r="G53" s="58"/>
      <c r="H53" s="58"/>
      <c r="I53" s="58"/>
      <c r="J53" s="58"/>
      <c r="K53" s="58"/>
      <c r="L53" s="58"/>
      <c r="M53" s="58" t="s">
        <v>102</v>
      </c>
      <c r="N53" s="58"/>
      <c r="O53" s="58"/>
      <c r="P53" s="58" t="s">
        <v>103</v>
      </c>
      <c r="Q53" s="58" t="s">
        <v>104</v>
      </c>
      <c r="R53" s="58"/>
      <c r="S53" s="58" t="s">
        <v>105</v>
      </c>
      <c r="T53" s="143" t="s">
        <v>106</v>
      </c>
      <c r="U53" s="20" t="s">
        <v>107</v>
      </c>
    </row>
    <row r="54" spans="1:21" ht="12.75">
      <c r="A54" s="58"/>
      <c r="B54" s="58"/>
      <c r="C54" s="58"/>
      <c r="D54" s="58"/>
      <c r="E54" s="58"/>
      <c r="F54" s="58"/>
      <c r="G54" s="58"/>
      <c r="H54" s="58"/>
      <c r="I54" s="58"/>
      <c r="J54" s="58"/>
      <c r="K54" s="58"/>
      <c r="L54" s="58"/>
      <c r="M54" s="58" t="s">
        <v>108</v>
      </c>
      <c r="N54" s="58"/>
      <c r="O54" s="58"/>
      <c r="P54" s="58" t="s">
        <v>109</v>
      </c>
      <c r="Q54" s="58"/>
      <c r="R54" s="58"/>
      <c r="S54" s="58" t="s">
        <v>110</v>
      </c>
      <c r="T54" s="141">
        <v>7173463846</v>
      </c>
      <c r="U54" s="20" t="s">
        <v>111</v>
      </c>
    </row>
    <row r="55" spans="1:21" ht="12.75">
      <c r="A55" s="58"/>
      <c r="B55" s="58"/>
      <c r="C55" s="58"/>
      <c r="D55" s="58"/>
      <c r="E55" s="58"/>
      <c r="F55" s="58"/>
      <c r="G55" s="58"/>
      <c r="H55" s="58"/>
      <c r="I55" s="58"/>
      <c r="J55" s="58"/>
      <c r="K55" s="58"/>
      <c r="L55" s="58"/>
      <c r="M55" s="58"/>
      <c r="N55" s="58"/>
      <c r="O55" s="58"/>
      <c r="P55" s="58" t="s">
        <v>112</v>
      </c>
      <c r="Q55" s="58"/>
      <c r="R55" s="58"/>
      <c r="S55" s="58" t="s">
        <v>113</v>
      </c>
      <c r="T55" s="141">
        <v>7173464290</v>
      </c>
      <c r="U55" s="20" t="s">
        <v>114</v>
      </c>
    </row>
    <row r="56" spans="1:21" ht="12.75">
      <c r="A56" s="58"/>
      <c r="B56" s="58"/>
      <c r="C56" s="58"/>
      <c r="D56" s="58"/>
      <c r="E56" s="58"/>
      <c r="F56" s="58"/>
      <c r="G56" s="58"/>
      <c r="H56" s="58"/>
      <c r="I56" s="58"/>
      <c r="J56" s="58"/>
      <c r="K56" s="58"/>
      <c r="L56" s="58"/>
      <c r="M56" s="58" t="s">
        <v>115</v>
      </c>
      <c r="N56" s="58"/>
      <c r="O56" s="58"/>
      <c r="P56" s="58" t="s">
        <v>116</v>
      </c>
      <c r="Q56" s="58"/>
      <c r="R56" s="58"/>
      <c r="S56" s="58" t="s">
        <v>117</v>
      </c>
      <c r="T56" s="141">
        <v>7173462671</v>
      </c>
      <c r="U56" s="20" t="s">
        <v>118</v>
      </c>
    </row>
    <row r="57" spans="1:21" ht="12.75">
      <c r="A57" s="58"/>
      <c r="B57" s="58"/>
      <c r="C57" s="58"/>
      <c r="D57" s="58"/>
      <c r="E57" s="58"/>
      <c r="F57" s="58"/>
      <c r="G57" s="58"/>
      <c r="H57" s="58"/>
      <c r="I57" s="58"/>
      <c r="J57" s="58"/>
      <c r="K57" s="58"/>
      <c r="L57" s="58"/>
      <c r="M57" s="58" t="s">
        <v>119</v>
      </c>
      <c r="N57" s="58"/>
      <c r="O57" s="58"/>
      <c r="P57" s="58" t="s">
        <v>120</v>
      </c>
      <c r="Q57" s="58"/>
      <c r="R57" s="58"/>
      <c r="S57" s="58" t="s">
        <v>121</v>
      </c>
      <c r="T57" s="141">
        <v>7177032942</v>
      </c>
      <c r="U57" s="20" t="s">
        <v>122</v>
      </c>
    </row>
    <row r="58" spans="1:21" ht="12.75">
      <c r="A58" s="58"/>
      <c r="B58" s="58"/>
      <c r="C58" s="58"/>
      <c r="D58" s="58"/>
      <c r="E58" s="58"/>
      <c r="F58" s="58"/>
      <c r="G58" s="58"/>
      <c r="H58" s="58"/>
      <c r="I58" s="58"/>
      <c r="J58" s="58"/>
      <c r="K58" s="58"/>
      <c r="L58" s="58"/>
      <c r="M58" s="58"/>
      <c r="N58" s="58"/>
      <c r="O58" s="58"/>
      <c r="P58" s="58" t="s">
        <v>123</v>
      </c>
      <c r="Q58" s="58"/>
      <c r="R58" s="58"/>
      <c r="S58" s="58" t="s">
        <v>124</v>
      </c>
      <c r="T58" s="141">
        <v>7173462670</v>
      </c>
      <c r="U58" s="20" t="s">
        <v>125</v>
      </c>
    </row>
    <row r="59" spans="1:21" ht="12.75">
      <c r="A59" s="58"/>
      <c r="B59" s="58"/>
      <c r="C59" s="58"/>
      <c r="D59" s="58"/>
      <c r="E59" s="58"/>
      <c r="F59" s="58"/>
      <c r="G59" s="58"/>
      <c r="H59" s="58"/>
      <c r="I59" s="58"/>
      <c r="J59" s="58"/>
      <c r="K59" s="58"/>
      <c r="L59" s="58"/>
      <c r="M59" s="58"/>
      <c r="N59" s="58"/>
      <c r="O59" s="58"/>
      <c r="P59" s="58" t="s">
        <v>126</v>
      </c>
      <c r="Q59" s="58"/>
      <c r="R59" s="58"/>
      <c r="S59" s="58" t="s">
        <v>127</v>
      </c>
      <c r="T59" s="143" t="s">
        <v>128</v>
      </c>
      <c r="U59" s="20" t="s">
        <v>129</v>
      </c>
    </row>
    <row r="60" spans="1:21" ht="12.75">
      <c r="A60" s="58"/>
      <c r="B60" s="58"/>
      <c r="C60" s="58"/>
      <c r="D60" s="58"/>
      <c r="E60" s="58"/>
      <c r="F60" s="58"/>
      <c r="G60" s="58"/>
      <c r="H60" s="58"/>
      <c r="I60" s="58"/>
      <c r="J60" s="58"/>
      <c r="K60" s="58"/>
      <c r="L60" s="58"/>
      <c r="M60" s="58"/>
      <c r="N60" s="58"/>
      <c r="O60" s="58"/>
      <c r="P60" s="58" t="s">
        <v>130</v>
      </c>
      <c r="Q60" s="58"/>
      <c r="R60" s="58"/>
      <c r="S60" s="58" t="s">
        <v>131</v>
      </c>
      <c r="T60" s="143" t="s">
        <v>132</v>
      </c>
      <c r="U60" s="20" t="s">
        <v>133</v>
      </c>
    </row>
    <row r="61" spans="1:21" ht="12.75">
      <c r="A61" s="58"/>
      <c r="B61" s="58"/>
      <c r="C61" s="58"/>
      <c r="D61" s="58"/>
      <c r="E61" s="58"/>
      <c r="F61" s="58"/>
      <c r="G61" s="58"/>
      <c r="H61" s="58"/>
      <c r="I61" s="58"/>
      <c r="J61" s="58"/>
      <c r="K61" s="58"/>
      <c r="L61" s="58"/>
      <c r="M61" s="58"/>
      <c r="N61" s="58"/>
      <c r="O61" s="58"/>
      <c r="P61" s="58" t="s">
        <v>134</v>
      </c>
      <c r="Q61" s="58"/>
      <c r="R61" s="58"/>
      <c r="S61" s="58" t="s">
        <v>135</v>
      </c>
      <c r="T61" s="141">
        <v>7177032931</v>
      </c>
      <c r="U61" s="20" t="s">
        <v>136</v>
      </c>
    </row>
    <row r="62" spans="1:21" ht="12.75">
      <c r="A62" s="58"/>
      <c r="B62" s="58"/>
      <c r="C62" s="58"/>
      <c r="D62" s="58"/>
      <c r="E62" s="58"/>
      <c r="F62" s="58"/>
      <c r="G62" s="58"/>
      <c r="H62" s="58"/>
      <c r="I62" s="58"/>
      <c r="J62" s="58"/>
      <c r="K62" s="58"/>
      <c r="L62" s="58"/>
      <c r="M62" s="58"/>
      <c r="N62" s="58"/>
      <c r="O62" s="58"/>
      <c r="P62" s="58" t="s">
        <v>137</v>
      </c>
      <c r="Q62" s="58"/>
      <c r="R62" s="58"/>
      <c r="S62" s="58" t="s">
        <v>138</v>
      </c>
      <c r="T62" s="141">
        <v>7173463827</v>
      </c>
      <c r="U62" s="20" t="s">
        <v>139</v>
      </c>
    </row>
    <row r="63" spans="1:21" ht="12.75">
      <c r="A63" s="58"/>
      <c r="B63" s="58"/>
      <c r="C63" s="58"/>
      <c r="D63" s="58"/>
      <c r="E63" s="58"/>
      <c r="F63" s="58"/>
      <c r="G63" s="58"/>
      <c r="H63" s="58"/>
      <c r="I63" s="58"/>
      <c r="J63" s="58"/>
      <c r="K63" s="58"/>
      <c r="L63" s="58"/>
      <c r="M63" s="58"/>
      <c r="N63" s="58"/>
      <c r="O63" s="58"/>
      <c r="P63" s="58" t="s">
        <v>140</v>
      </c>
      <c r="Q63" s="58"/>
      <c r="R63" s="58"/>
      <c r="S63" s="58" t="s">
        <v>141</v>
      </c>
      <c r="T63" s="141">
        <v>7177878085</v>
      </c>
      <c r="U63" s="20" t="s">
        <v>142</v>
      </c>
    </row>
    <row r="64" spans="1:21" ht="12.75">
      <c r="A64" s="58"/>
      <c r="B64" s="58"/>
      <c r="C64" s="58"/>
      <c r="D64" s="58"/>
      <c r="E64" s="58"/>
      <c r="F64" s="58"/>
      <c r="G64" s="58"/>
      <c r="H64" s="58"/>
      <c r="I64" s="58"/>
      <c r="J64" s="58"/>
      <c r="K64" s="58"/>
      <c r="L64" s="58"/>
      <c r="M64" s="58"/>
      <c r="N64" s="58"/>
      <c r="O64" s="58"/>
      <c r="P64" s="58" t="s">
        <v>143</v>
      </c>
      <c r="Q64" s="58"/>
      <c r="R64" s="58"/>
      <c r="S64" s="58" t="s">
        <v>144</v>
      </c>
      <c r="T64" s="141">
        <v>7177032947</v>
      </c>
      <c r="U64" s="20" t="s">
        <v>145</v>
      </c>
    </row>
    <row r="65" spans="16:21" ht="12.75">
      <c r="P65" s="58" t="s">
        <v>146</v>
      </c>
      <c r="Q65" s="58"/>
      <c r="R65" s="58"/>
      <c r="S65" s="58" t="s">
        <v>147</v>
      </c>
      <c r="T65" s="141">
        <v>7177876586</v>
      </c>
      <c r="U65" s="20" t="s">
        <v>148</v>
      </c>
    </row>
    <row r="66" spans="16:21" ht="12.75">
      <c r="P66" s="58" t="s">
        <v>149</v>
      </c>
      <c r="Q66" s="58"/>
      <c r="R66" s="58"/>
      <c r="S66" s="58" t="s">
        <v>150</v>
      </c>
      <c r="T66" s="141">
        <v>7173463840</v>
      </c>
      <c r="U66" s="20" t="s">
        <v>151</v>
      </c>
    </row>
    <row r="67" spans="16:21" ht="12.75">
      <c r="P67" s="58" t="s">
        <v>152</v>
      </c>
      <c r="Q67" s="58"/>
      <c r="R67" s="58"/>
      <c r="S67" s="58" t="s">
        <v>153</v>
      </c>
      <c r="T67" s="154" t="s">
        <v>154</v>
      </c>
      <c r="U67" s="20" t="s">
        <v>155</v>
      </c>
    </row>
    <row r="68" spans="16:21" ht="12.75">
      <c r="P68" s="58" t="s">
        <v>156</v>
      </c>
      <c r="Q68" s="58"/>
      <c r="R68" s="58"/>
      <c r="S68" s="58" t="s">
        <v>157</v>
      </c>
      <c r="T68" s="154" t="s">
        <v>158</v>
      </c>
      <c r="U68" s="20" t="s">
        <v>159</v>
      </c>
    </row>
    <row r="69" spans="16:21" ht="12.75">
      <c r="P69" s="58" t="s">
        <v>160</v>
      </c>
      <c r="Q69" s="58"/>
      <c r="R69" s="58"/>
      <c r="S69" s="58" t="s">
        <v>161</v>
      </c>
      <c r="T69" s="58"/>
      <c r="U69" s="20" t="s">
        <v>162</v>
      </c>
    </row>
    <row r="70" spans="16:21" ht="12.75">
      <c r="P70" s="58" t="s">
        <v>163</v>
      </c>
      <c r="Q70" s="58"/>
      <c r="R70" s="58"/>
      <c r="S70" s="58"/>
      <c r="T70" s="58"/>
      <c r="U70" s="58"/>
    </row>
    <row r="71" spans="16:21" ht="12.75">
      <c r="P71" s="58" t="s">
        <v>164</v>
      </c>
      <c r="Q71" s="58"/>
      <c r="R71" s="58"/>
      <c r="S71" s="58"/>
      <c r="T71" s="58"/>
      <c r="U71" s="58"/>
    </row>
    <row r="72" spans="16:21" ht="12.75">
      <c r="P72" s="58" t="s">
        <v>165</v>
      </c>
      <c r="Q72" s="58"/>
      <c r="R72" s="58"/>
      <c r="S72" s="58"/>
      <c r="T72" s="58"/>
      <c r="U72" s="58"/>
    </row>
    <row r="73" spans="16:21" ht="12.75">
      <c r="P73" s="58" t="s">
        <v>166</v>
      </c>
      <c r="Q73" s="58"/>
      <c r="R73" s="58"/>
      <c r="S73" s="58"/>
      <c r="T73" s="58"/>
      <c r="U73" s="58"/>
    </row>
    <row r="74" spans="16:21" ht="12.75">
      <c r="P74" s="58" t="s">
        <v>167</v>
      </c>
      <c r="Q74" s="58"/>
      <c r="R74" s="58"/>
      <c r="S74" s="58"/>
      <c r="T74" s="58"/>
      <c r="U74" s="58"/>
    </row>
    <row r="75" spans="16:21" ht="12.75">
      <c r="P75" s="58" t="s">
        <v>168</v>
      </c>
      <c r="Q75" s="58"/>
      <c r="R75" s="58"/>
      <c r="S75" s="58"/>
      <c r="T75" s="58"/>
      <c r="U75" s="58"/>
    </row>
    <row r="76" spans="16:21" ht="12.75">
      <c r="P76" s="58" t="s">
        <v>169</v>
      </c>
      <c r="Q76" s="58"/>
      <c r="R76" s="58"/>
      <c r="S76" s="58"/>
      <c r="T76" s="58"/>
      <c r="U76" s="58"/>
    </row>
    <row r="77" spans="16:21" ht="12.75">
      <c r="P77" s="58" t="s">
        <v>170</v>
      </c>
      <c r="Q77" s="58"/>
      <c r="R77" s="58"/>
      <c r="S77" s="58"/>
      <c r="T77" s="58"/>
      <c r="U77" s="58"/>
    </row>
    <row r="78" spans="16:21" ht="12.75">
      <c r="P78" s="58" t="s">
        <v>171</v>
      </c>
      <c r="Q78" s="58"/>
      <c r="R78" s="58"/>
      <c r="S78" s="58"/>
      <c r="T78" s="58"/>
      <c r="U78" s="58"/>
    </row>
    <row r="79" spans="16:21" ht="12.75">
      <c r="P79" s="58" t="s">
        <v>172</v>
      </c>
      <c r="Q79" s="58"/>
      <c r="R79" s="58"/>
      <c r="S79" s="58"/>
      <c r="T79" s="58"/>
      <c r="U79" s="58"/>
    </row>
    <row r="80" spans="16:21" ht="12.75">
      <c r="P80" s="58" t="s">
        <v>173</v>
      </c>
      <c r="Q80" s="58"/>
      <c r="R80" s="58"/>
      <c r="S80" s="58"/>
      <c r="T80" s="58"/>
      <c r="U80" s="58"/>
    </row>
    <row r="81" ht="12.75">
      <c r="P81" s="58" t="s">
        <v>174</v>
      </c>
    </row>
    <row r="82" ht="12.75">
      <c r="P82" s="58" t="s">
        <v>175</v>
      </c>
    </row>
    <row r="83" ht="12.75">
      <c r="P83" s="58" t="s">
        <v>176</v>
      </c>
    </row>
    <row r="84" ht="12.75">
      <c r="P84" s="58" t="s">
        <v>177</v>
      </c>
    </row>
    <row r="85" ht="12.75">
      <c r="P85" s="58" t="s">
        <v>178</v>
      </c>
    </row>
    <row r="86" ht="12.75">
      <c r="P86" s="58" t="s">
        <v>179</v>
      </c>
    </row>
    <row r="87" ht="12.75">
      <c r="P87" s="58" t="s">
        <v>180</v>
      </c>
    </row>
    <row r="88" ht="12.75">
      <c r="P88" s="58" t="s">
        <v>181</v>
      </c>
    </row>
    <row r="89" ht="12.75">
      <c r="P89" s="58" t="s">
        <v>182</v>
      </c>
    </row>
    <row r="90" ht="12.75">
      <c r="P90" s="58" t="s">
        <v>183</v>
      </c>
    </row>
    <row r="91" ht="12.75">
      <c r="P91" s="58" t="s">
        <v>184</v>
      </c>
    </row>
    <row r="92" ht="12.75">
      <c r="P92" s="58" t="s">
        <v>185</v>
      </c>
    </row>
    <row r="93" ht="12.75">
      <c r="P93" s="58" t="s">
        <v>186</v>
      </c>
    </row>
    <row r="94" ht="12.75">
      <c r="P94" s="58" t="s">
        <v>187</v>
      </c>
    </row>
    <row r="95" ht="12.75">
      <c r="P95" s="58" t="s">
        <v>188</v>
      </c>
    </row>
    <row r="96" ht="12.75">
      <c r="P96" s="58" t="s">
        <v>189</v>
      </c>
    </row>
    <row r="97" ht="12.75">
      <c r="P97" s="58" t="s">
        <v>190</v>
      </c>
    </row>
    <row r="98" ht="12.75">
      <c r="P98" s="58" t="s">
        <v>191</v>
      </c>
    </row>
    <row r="99" ht="12.75">
      <c r="P99" s="58" t="s">
        <v>192</v>
      </c>
    </row>
    <row r="100" ht="12.75">
      <c r="P100" s="58" t="s">
        <v>193</v>
      </c>
    </row>
    <row r="101" ht="12.75">
      <c r="P101" s="58" t="s">
        <v>194</v>
      </c>
    </row>
    <row r="102" ht="12.75">
      <c r="P102" s="58" t="s">
        <v>195</v>
      </c>
    </row>
    <row r="103" ht="12.75">
      <c r="P103" s="58" t="s">
        <v>196</v>
      </c>
    </row>
    <row r="104" ht="12.75">
      <c r="P104" s="58" t="s">
        <v>197</v>
      </c>
    </row>
    <row r="105" ht="12.75">
      <c r="P105" s="58" t="s">
        <v>198</v>
      </c>
    </row>
    <row r="106" ht="12.75">
      <c r="P106" s="58" t="s">
        <v>199</v>
      </c>
    </row>
    <row r="107" ht="12.75">
      <c r="P107" s="58" t="s">
        <v>200</v>
      </c>
    </row>
    <row r="108" ht="12.75">
      <c r="P108" s="58" t="s">
        <v>201</v>
      </c>
    </row>
    <row r="109" ht="12.75">
      <c r="P109" s="58" t="s">
        <v>202</v>
      </c>
    </row>
    <row r="110" ht="12.75">
      <c r="P110" s="58" t="s">
        <v>203</v>
      </c>
    </row>
    <row r="111" ht="12.75">
      <c r="P111" s="58" t="s">
        <v>204</v>
      </c>
    </row>
    <row r="112" ht="12.75">
      <c r="P112" s="58" t="s">
        <v>205</v>
      </c>
    </row>
  </sheetData>
  <sheetProtection algorithmName="SHA-512" hashValue="dVvmfc7+PN7YQ1JYR5w3/TV6QSiZTAF1YVaaSKdPdOAxTpp6V3DXNwmnjM0fNBrbfHywy1C0+UWCrUmw9B4vCQ==" saltValue="Dm7F0dK4MYLDUejq93Qi3A==" spinCount="100000" sheet="1" objects="1" scenarios="1"/>
  <mergeCells count="66">
    <mergeCell ref="H24:I24"/>
    <mergeCell ref="H23:I23"/>
    <mergeCell ref="H22:I22"/>
    <mergeCell ref="E12:F12"/>
    <mergeCell ref="E14:F14"/>
    <mergeCell ref="G14:I14"/>
    <mergeCell ref="G12:I12"/>
    <mergeCell ref="C16:I16"/>
    <mergeCell ref="I32:K32"/>
    <mergeCell ref="C42:F42"/>
    <mergeCell ref="G31:H31"/>
    <mergeCell ref="G42:H42"/>
    <mergeCell ref="G41:H41"/>
    <mergeCell ref="G40:H40"/>
    <mergeCell ref="G38:H38"/>
    <mergeCell ref="G37:H37"/>
    <mergeCell ref="G36:H36"/>
    <mergeCell ref="G35:H35"/>
    <mergeCell ref="G34:H34"/>
    <mergeCell ref="G33:H33"/>
    <mergeCell ref="G32:H32"/>
    <mergeCell ref="G39:H39"/>
    <mergeCell ref="H27:I27"/>
    <mergeCell ref="H26:I26"/>
    <mergeCell ref="H25:I25"/>
    <mergeCell ref="A44:L44"/>
    <mergeCell ref="C48:F48"/>
    <mergeCell ref="C46:F46"/>
    <mergeCell ref="I41:K41"/>
    <mergeCell ref="I40:K40"/>
    <mergeCell ref="I42:K42"/>
    <mergeCell ref="I39:K39"/>
    <mergeCell ref="I38:K38"/>
    <mergeCell ref="I37:K37"/>
    <mergeCell ref="I36:K36"/>
    <mergeCell ref="I35:K35"/>
    <mergeCell ref="I34:K34"/>
    <mergeCell ref="I33:K33"/>
    <mergeCell ref="B22:B27"/>
    <mergeCell ref="C6:D6"/>
    <mergeCell ref="C10:D10"/>
    <mergeCell ref="C12:D12"/>
    <mergeCell ref="C14:D14"/>
    <mergeCell ref="G6:I6"/>
    <mergeCell ref="C8:I8"/>
    <mergeCell ref="G10:I10"/>
    <mergeCell ref="B18:K18"/>
    <mergeCell ref="C20:K20"/>
    <mergeCell ref="E6:F6"/>
    <mergeCell ref="E10:F10"/>
    <mergeCell ref="A1:L1"/>
    <mergeCell ref="A2:L2"/>
    <mergeCell ref="C41:F41"/>
    <mergeCell ref="C40:F40"/>
    <mergeCell ref="C39:F39"/>
    <mergeCell ref="C38:F38"/>
    <mergeCell ref="C37:F37"/>
    <mergeCell ref="C36:F36"/>
    <mergeCell ref="C35:F35"/>
    <mergeCell ref="C34:F34"/>
    <mergeCell ref="C33:F33"/>
    <mergeCell ref="C32:F32"/>
    <mergeCell ref="C31:F31"/>
    <mergeCell ref="C4:I4"/>
    <mergeCell ref="I31:K31"/>
    <mergeCell ref="A29:L29"/>
  </mergeCells>
  <conditionalFormatting sqref="B32:F41 B42:E42">
    <cfRule type="cellIs" priority="40" dxfId="6" operator="equal">
      <formula>""</formula>
    </cfRule>
  </conditionalFormatting>
  <conditionalFormatting sqref="B32:F42">
    <cfRule type="cellIs" priority="7" dxfId="27" operator="equal">
      <formula>"Error, Check Inputs"</formula>
    </cfRule>
  </conditionalFormatting>
  <conditionalFormatting sqref="C31:F31">
    <cfRule type="cellIs" priority="5" dxfId="34" operator="equal">
      <formula>"Docs for E-Marketplace (Post new Overview to all contracts listed on Supplier Tab)"</formula>
    </cfRule>
    <cfRule type="cellIs" priority="8" dxfId="34" operator="equal">
      <formula>"Docs for E-Marketplace (replace existing docs, post new docs at top of Contract File)"</formula>
    </cfRule>
  </conditionalFormatting>
  <conditionalFormatting sqref="C4:I4">
    <cfRule type="cellIs" priority="3" dxfId="26" operator="equal">
      <formula>"Legal Approval Not Required"</formula>
    </cfRule>
    <cfRule type="cellIs" priority="37" dxfId="26" operator="equal">
      <formula>"Approved"</formula>
    </cfRule>
    <cfRule type="cellIs" priority="38" dxfId="31" operator="equal">
      <formula>"Awaiting Legal Approval"</formula>
    </cfRule>
  </conditionalFormatting>
  <conditionalFormatting sqref="G22:G26 C22:C27 E22:E27">
    <cfRule type="cellIs" priority="1" dxfId="27" operator="equal">
      <formula>"Yes"</formula>
    </cfRule>
    <cfRule type="cellIs" priority="2" dxfId="26" operator="equal">
      <formula>"No"</formula>
    </cfRule>
  </conditionalFormatting>
  <conditionalFormatting sqref="G32">
    <cfRule type="expression" priority="18" dxfId="17">
      <formula>$C$32="N/A"</formula>
    </cfRule>
  </conditionalFormatting>
  <conditionalFormatting sqref="G32:G42">
    <cfRule type="cellIs" priority="19" dxfId="27" operator="equal">
      <formula>"Yes"</formula>
    </cfRule>
    <cfRule type="cellIs" priority="43" dxfId="26" operator="equal">
      <formula>"No"</formula>
    </cfRule>
  </conditionalFormatting>
  <conditionalFormatting sqref="G33">
    <cfRule type="expression" priority="16" dxfId="17">
      <formula>$C$33="N/A"</formula>
    </cfRule>
  </conditionalFormatting>
  <conditionalFormatting sqref="G34">
    <cfRule type="expression" priority="15" dxfId="17">
      <formula>$C$34="N/A"</formula>
    </cfRule>
  </conditionalFormatting>
  <conditionalFormatting sqref="G35">
    <cfRule type="expression" priority="14" dxfId="17">
      <formula>$C$35="N/A"</formula>
    </cfRule>
  </conditionalFormatting>
  <conditionalFormatting sqref="G36">
    <cfRule type="expression" priority="13" dxfId="17">
      <formula>$C$36="N/A"</formula>
    </cfRule>
  </conditionalFormatting>
  <conditionalFormatting sqref="G37">
    <cfRule type="expression" priority="12" dxfId="17">
      <formula>$C$37="N/A"</formula>
    </cfRule>
  </conditionalFormatting>
  <conditionalFormatting sqref="G38">
    <cfRule type="expression" priority="11" dxfId="17">
      <formula>$C$38="N/A"</formula>
    </cfRule>
  </conditionalFormatting>
  <conditionalFormatting sqref="G39">
    <cfRule type="expression" priority="10" dxfId="17">
      <formula>$C$39="N/A"</formula>
    </cfRule>
  </conditionalFormatting>
  <conditionalFormatting sqref="G40">
    <cfRule type="expression" priority="9" dxfId="17">
      <formula>$C$40="N/A"</formula>
    </cfRule>
  </conditionalFormatting>
  <conditionalFormatting sqref="G41:G42">
    <cfRule type="expression" priority="17" dxfId="17">
      <formula>$C$41="N/A"</formula>
    </cfRule>
  </conditionalFormatting>
  <conditionalFormatting sqref="I32:K32">
    <cfRule type="expression" priority="30" dxfId="6">
      <formula>$G$32="No"</formula>
    </cfRule>
  </conditionalFormatting>
  <conditionalFormatting sqref="I33:K33">
    <cfRule type="expression" priority="28" dxfId="6">
      <formula>$G$33="No"</formula>
    </cfRule>
  </conditionalFormatting>
  <conditionalFormatting sqref="I34:K34">
    <cfRule type="expression" priority="27" dxfId="6">
      <formula>$G$34="No"</formula>
    </cfRule>
  </conditionalFormatting>
  <conditionalFormatting sqref="I35:K35">
    <cfRule type="expression" priority="26" dxfId="6">
      <formula>$G$35="No"</formula>
    </cfRule>
  </conditionalFormatting>
  <conditionalFormatting sqref="I36:K36">
    <cfRule type="expression" priority="25" dxfId="6">
      <formula>$G$36="No"</formula>
    </cfRule>
  </conditionalFormatting>
  <conditionalFormatting sqref="I37:K37">
    <cfRule type="expression" priority="24" dxfId="6">
      <formula>$G$37="No"</formula>
    </cfRule>
  </conditionalFormatting>
  <conditionalFormatting sqref="I38:K38">
    <cfRule type="expression" priority="23" dxfId="6">
      <formula>$G$38="No"</formula>
    </cfRule>
    <cfRule type="expression" priority="32" dxfId="6">
      <formula>$C$38=""</formula>
    </cfRule>
  </conditionalFormatting>
  <conditionalFormatting sqref="I39:K39">
    <cfRule type="expression" priority="22" dxfId="6">
      <formula>$G$39="No"</formula>
    </cfRule>
  </conditionalFormatting>
  <conditionalFormatting sqref="I40:K40">
    <cfRule type="expression" priority="21" dxfId="6">
      <formula>$G$40="No"</formula>
    </cfRule>
  </conditionalFormatting>
  <conditionalFormatting sqref="I41:K41 I42">
    <cfRule type="expression" priority="20" dxfId="6">
      <formula>$G$41="No"</formula>
    </cfRule>
  </conditionalFormatting>
  <dataValidations count="12" xWindow="832" yWindow="625">
    <dataValidation type="list" allowBlank="1" showInputMessage="1" showErrorMessage="1" sqref="C14">
      <formula1>$N$43:$N$44</formula1>
    </dataValidation>
    <dataValidation allowBlank="1" showInputMessage="1" showErrorMessage="1" prompt="Select One..." sqref="J16 J13:K13"/>
    <dataValidation type="list" allowBlank="1" showInputMessage="1" showErrorMessage="1" sqref="C6">
      <formula1>$N$46:$N$47</formula1>
    </dataValidation>
    <dataValidation type="list" allowBlank="1" showInputMessage="1" showErrorMessage="1" sqref="K16">
      <formula1>$Q$43:$Q$53</formula1>
    </dataValidation>
    <dataValidation type="list" allowBlank="1" showInputMessage="1" showErrorMessage="1" sqref="G14:I14 E22:E27 C22:C27 G32:G42 G22:G26">
      <formula1>$O$43:$O$44</formula1>
    </dataValidation>
    <dataValidation type="list" allowBlank="1" showInputMessage="1" showErrorMessage="1" sqref="G10:I10">
      <formula1>$M$56:$M$57</formula1>
    </dataValidation>
    <dataValidation type="list" allowBlank="1" showInputMessage="1" showErrorMessage="1" sqref="K4">
      <formula1>$M$51:$M$54</formula1>
    </dataValidation>
    <dataValidation type="list" allowBlank="1" showInputMessage="1" showErrorMessage="1" prompt="Select One..." sqref="G13:I13">
      <formula1>$P$43:$P$53</formula1>
    </dataValidation>
    <dataValidation type="list" allowBlank="1" showInputMessage="1" showErrorMessage="1" sqref="G6:I6">
      <formula1>$M$43:$M$48</formula1>
    </dataValidation>
    <dataValidation type="list" allowBlank="1" showInputMessage="1" showErrorMessage="1" prompt="Select One..." sqref="K16">
      <formula1>$M$42:$M$47</formula1>
    </dataValidation>
    <dataValidation type="list" allowBlank="1" showInputMessage="1" showErrorMessage="1" sqref="K6">
      <formula1>$S$43:$S$69</formula1>
    </dataValidation>
    <dataValidation type="list" allowBlank="1" showInputMessage="1" showErrorMessage="1" sqref="G12:I12">
      <formula1>$P$43:$P$112</formula1>
    </dataValidation>
  </dataValidations>
  <hyperlinks>
    <hyperlink ref="U61" r:id="rId1" display="mailto:rconstance@pa.gov"/>
    <hyperlink ref="U49" r:id="rId2" display="mailto:joslthomas@pa.gov"/>
    <hyperlink ref="U55" r:id="rId3" display="mailto:lvega@pa.gov"/>
    <hyperlink ref="U52" r:id="rId4" display="mailto:kreichard@pa.gov"/>
    <hyperlink ref="U50" r:id="rId5" display="mailto:kworley@pa.gov"/>
    <hyperlink ref="U64" r:id="rId6" display="mailto:spickering@pa.gov"/>
    <hyperlink ref="U48" r:id="rId7" display="mailto:jotjones@pa.gov"/>
    <hyperlink ref="U57" r:id="rId8" display="mailto:miscott@pa.gov"/>
    <hyperlink ref="U54" r:id="rId9" display="mailto:kpeek@pa.gov"/>
    <hyperlink ref="U47" r:id="rId10" display="mailto:janibrown@pa.gov"/>
    <hyperlink ref="U58" r:id="rId11" display="mailto:mgress@pa.gov"/>
    <hyperlink ref="U62" r:id="rId12" display="mailto:rjaime@pa.gov"/>
    <hyperlink ref="U43" r:id="rId13" display="mailto:alayman@pa.gov"/>
    <hyperlink ref="U56" r:id="rId14" display="mailto:mkujat@pa.gov"/>
    <hyperlink ref="U65" r:id="rId15" display="mailto:spakoskey@pa.gov"/>
    <hyperlink ref="U46" r:id="rId16" display="mailto:jahuffine@pa.gov"/>
    <hyperlink ref="U51" r:id="rId17" display="mailto:kwarnick@pa.gov"/>
    <hyperlink ref="U44" r:id="rId18" display="mailto:cowalters@pa.gov"/>
    <hyperlink ref="U66" r:id="rId19" display="mailto:stepdunn@pa.gov"/>
    <hyperlink ref="U67" r:id="rId20" display="mailto:jcollett@pa.gov"/>
    <hyperlink ref="U68" r:id="rId21" display="mailto:mariflicki@pa.gov"/>
    <hyperlink ref="U69" r:id="rId22" display="mailto:carmermann@pa.gov"/>
  </hyperlinks>
  <printOptions horizontalCentered="1"/>
  <pageMargins left="0.13" right="0.14" top="0.18" bottom="0.47" header="0.13" footer="0.47"/>
  <pageSetup fitToHeight="0" fitToWidth="1" horizontalDpi="600" verticalDpi="600" orientation="landscape" scale="67" r:id="rId25"/>
  <legacyDrawing r:id="rId2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4357"/>
  <sheetViews>
    <sheetView zoomScale="90" zoomScaleNormal="90" workbookViewId="0" topLeftCell="K7">
      <selection activeCell="L3" sqref="K1:L1048576"/>
    </sheetView>
  </sheetViews>
  <sheetFormatPr defaultColWidth="9.140625" defaultRowHeight="12.75"/>
  <cols>
    <col min="1" max="1" width="9.28125" style="0" hidden="1" customWidth="1"/>
    <col min="2" max="2" width="9.140625" style="0" hidden="1" customWidth="1"/>
    <col min="3" max="3" width="18.8515625" style="59" customWidth="1"/>
    <col min="4" max="4" width="8.7109375" style="61" customWidth="1"/>
    <col min="5" max="5" width="9.28125" style="30" customWidth="1"/>
    <col min="6" max="7" width="25.7109375" style="30" customWidth="1"/>
    <col min="8" max="8" width="10.8515625" style="31" customWidth="1"/>
    <col min="9" max="9" width="10.7109375" style="31" customWidth="1"/>
    <col min="10" max="10" width="14.57421875" style="32" customWidth="1"/>
    <col min="11" max="11" width="17.28125" style="30" customWidth="1"/>
    <col min="12" max="12" width="16.28125" style="33" bestFit="1" customWidth="1"/>
    <col min="13" max="13" width="10.140625" style="31" customWidth="1"/>
    <col min="14" max="14" width="10.7109375" style="31" customWidth="1"/>
    <col min="15" max="15" width="22.7109375" style="31" customWidth="1"/>
    <col min="16" max="16" width="28.7109375" style="34" bestFit="1" customWidth="1"/>
    <col min="17" max="17" width="15.8515625" style="33" bestFit="1" customWidth="1"/>
    <col min="18" max="18" width="14.7109375" style="35" customWidth="1"/>
    <col min="19" max="19" width="14.00390625" style="35" customWidth="1"/>
    <col min="20" max="20" width="43.28125" style="31" bestFit="1" customWidth="1"/>
    <col min="21" max="21" width="2.28125" style="0" customWidth="1"/>
    <col min="22" max="34" width="9.140625" style="0" hidden="1" customWidth="1"/>
    <col min="35" max="72" width="9.140625" style="0" customWidth="1"/>
    <col min="73" max="73" width="9.140625" style="36" customWidth="1"/>
  </cols>
  <sheetData>
    <row r="1" spans="3:6" ht="18" customHeight="1">
      <c r="C1" s="404" t="s">
        <v>206</v>
      </c>
      <c r="D1" s="405"/>
      <c r="E1" s="405"/>
      <c r="F1" s="406"/>
    </row>
    <row r="2" spans="3:73" ht="18" customHeight="1">
      <c r="C2" s="413" t="s">
        <v>207</v>
      </c>
      <c r="D2" s="414"/>
      <c r="E2" s="414"/>
      <c r="F2" s="25"/>
      <c r="H2" s="37"/>
      <c r="I2" s="32"/>
      <c r="J2" s="33"/>
      <c r="K2"/>
      <c r="L2" s="31"/>
      <c r="O2" s="34"/>
      <c r="P2" s="33"/>
      <c r="Q2" s="35"/>
      <c r="S2" s="31"/>
      <c r="T2" s="30"/>
      <c r="BT2" s="36"/>
      <c r="BU2"/>
    </row>
    <row r="3" spans="3:72" s="38" customFormat="1" ht="30" customHeight="1">
      <c r="C3" s="411" t="s">
        <v>208</v>
      </c>
      <c r="D3" s="412"/>
      <c r="E3" s="412"/>
      <c r="F3" s="26"/>
      <c r="H3" s="39"/>
      <c r="I3" s="40"/>
      <c r="J3" s="33"/>
      <c r="L3" s="33"/>
      <c r="M3" s="33"/>
      <c r="N3" s="33"/>
      <c r="O3" s="34"/>
      <c r="P3" s="33"/>
      <c r="Q3" s="41"/>
      <c r="R3" s="41"/>
      <c r="S3" s="33"/>
      <c r="T3" s="42"/>
      <c r="BT3" s="43"/>
    </row>
    <row r="4" spans="3:72" s="38" customFormat="1" ht="18" customHeight="1">
      <c r="C4" s="411" t="s">
        <v>209</v>
      </c>
      <c r="D4" s="412"/>
      <c r="E4" s="412"/>
      <c r="F4" s="26"/>
      <c r="H4" s="39"/>
      <c r="I4" s="40"/>
      <c r="J4" s="33"/>
      <c r="L4" s="33"/>
      <c r="M4" s="33"/>
      <c r="N4" s="33"/>
      <c r="O4" s="34"/>
      <c r="P4" s="33"/>
      <c r="Q4" s="41"/>
      <c r="R4" s="41"/>
      <c r="S4" s="33"/>
      <c r="T4" s="42"/>
      <c r="BT4" s="43"/>
    </row>
    <row r="5" spans="3:73" s="38" customFormat="1" ht="18" customHeight="1">
      <c r="C5" s="411" t="s">
        <v>210</v>
      </c>
      <c r="D5" s="412"/>
      <c r="E5" s="412"/>
      <c r="F5" s="26"/>
      <c r="G5" s="44"/>
      <c r="H5" s="33"/>
      <c r="I5" s="33"/>
      <c r="J5" s="40"/>
      <c r="K5" s="42"/>
      <c r="L5" s="33"/>
      <c r="M5" s="33"/>
      <c r="N5" s="33"/>
      <c r="O5" s="33"/>
      <c r="P5" s="34"/>
      <c r="Q5" s="33"/>
      <c r="R5" s="41"/>
      <c r="S5" s="41"/>
      <c r="T5" s="33"/>
      <c r="BU5" s="43"/>
    </row>
    <row r="6" spans="3:73" s="38" customFormat="1" ht="18" customHeight="1" thickBot="1">
      <c r="C6" s="409" t="s">
        <v>211</v>
      </c>
      <c r="D6" s="410"/>
      <c r="E6" s="410"/>
      <c r="F6" s="27"/>
      <c r="G6" s="44"/>
      <c r="H6" s="33"/>
      <c r="I6" s="33"/>
      <c r="J6" s="40"/>
      <c r="K6" s="42"/>
      <c r="L6" s="33"/>
      <c r="M6" s="33"/>
      <c r="N6" s="33"/>
      <c r="O6" s="33"/>
      <c r="P6" s="34"/>
      <c r="Q6" s="33"/>
      <c r="R6" s="41"/>
      <c r="S6" s="41"/>
      <c r="T6" s="33"/>
      <c r="BU6" s="43"/>
    </row>
    <row r="8" spans="1:73" s="33" customFormat="1" ht="50.25" customHeight="1">
      <c r="A8" s="45"/>
      <c r="B8" s="45"/>
      <c r="C8" s="46" t="s">
        <v>212</v>
      </c>
      <c r="D8" s="407" t="s">
        <v>213</v>
      </c>
      <c r="E8" s="408"/>
      <c r="F8" s="407" t="s">
        <v>214</v>
      </c>
      <c r="G8" s="408"/>
      <c r="H8" s="47" t="s">
        <v>215</v>
      </c>
      <c r="I8" s="47" t="s">
        <v>216</v>
      </c>
      <c r="J8" s="48" t="s">
        <v>217</v>
      </c>
      <c r="K8" s="49" t="s">
        <v>218</v>
      </c>
      <c r="L8" s="50" t="s">
        <v>219</v>
      </c>
      <c r="M8" s="50" t="s">
        <v>220</v>
      </c>
      <c r="N8" s="50" t="s">
        <v>221</v>
      </c>
      <c r="O8" s="50" t="s">
        <v>222</v>
      </c>
      <c r="P8" s="50" t="s">
        <v>223</v>
      </c>
      <c r="Q8" s="50" t="s">
        <v>224</v>
      </c>
      <c r="R8" s="51" t="s">
        <v>225</v>
      </c>
      <c r="S8" s="51" t="s">
        <v>226</v>
      </c>
      <c r="T8" s="50" t="s">
        <v>227</v>
      </c>
      <c r="BU8" s="52"/>
    </row>
    <row r="9" spans="1:73" s="33" customFormat="1" ht="15" customHeight="1">
      <c r="A9" s="45"/>
      <c r="B9" s="45"/>
      <c r="C9" s="46"/>
      <c r="D9" s="53" t="s">
        <v>228</v>
      </c>
      <c r="E9" s="54" t="s">
        <v>229</v>
      </c>
      <c r="F9" s="53" t="s">
        <v>228</v>
      </c>
      <c r="G9" s="54" t="s">
        <v>229</v>
      </c>
      <c r="H9" s="47"/>
      <c r="I9" s="47"/>
      <c r="J9" s="48"/>
      <c r="K9" s="49"/>
      <c r="L9" s="50"/>
      <c r="M9" s="50"/>
      <c r="N9" s="50"/>
      <c r="O9" s="50"/>
      <c r="P9" s="50"/>
      <c r="Q9" s="50"/>
      <c r="R9" s="51"/>
      <c r="S9" s="51"/>
      <c r="T9" s="50"/>
      <c r="BU9" s="52"/>
    </row>
    <row r="10" spans="1:28" ht="25.5">
      <c r="A10" s="55" t="e">
        <f>_XLFN.IFS(D10="yes",1,E10="yes",1,D10="",0,E10="",0)</f>
        <v>#N/A</v>
      </c>
      <c r="B10" s="55"/>
      <c r="C10" s="28">
        <v>4400027169</v>
      </c>
      <c r="D10" s="56" t="e">
        <f>IF(C10&gt;1,_XLFN.IFS($V$10="YesYes","Error",$V$10="YesNo","Yes",$V$10="NoYes",IF(H10&gt;=$F$4,"Yes","No"),$V$10="NoNo",""),"")</f>
        <v>#N/A</v>
      </c>
      <c r="E10" s="150"/>
      <c r="F10" s="56" t="str">
        <f>_XLFN.IFS($F$6="","",D10="Yes",IF($F$5="Yes",$F$6,""),E10="Yes",IF($F$5="Yes",$F$6,""),D10="","",E10="","",D10="No","",E10="No","")</f>
        <v/>
      </c>
      <c r="G10" s="150"/>
      <c r="H10" s="22">
        <v>44927</v>
      </c>
      <c r="I10" s="22">
        <v>45657</v>
      </c>
      <c r="J10" s="22"/>
      <c r="K10" s="23">
        <v>2600000</v>
      </c>
      <c r="L10" s="17" t="s">
        <v>283</v>
      </c>
      <c r="M10" s="6">
        <v>146357</v>
      </c>
      <c r="N10" s="151" t="s">
        <v>23</v>
      </c>
      <c r="O10" s="151" t="s">
        <v>53</v>
      </c>
      <c r="P10" s="13" t="s">
        <v>295</v>
      </c>
      <c r="Q10" s="17" t="s">
        <v>297</v>
      </c>
      <c r="R10" s="18">
        <v>7249627886</v>
      </c>
      <c r="S10" s="18"/>
      <c r="T10" s="62" t="s">
        <v>296</v>
      </c>
      <c r="V10" t="str">
        <f>CONCATENATE(F2,F3)</f>
        <v/>
      </c>
      <c r="W10" s="33"/>
      <c r="AB10" s="57"/>
    </row>
    <row r="11" spans="1:34" ht="25.5">
      <c r="A11" s="55" t="e">
        <f>_XLFN.IFS(D11="yes",1+B11,E11="yes",1+B11,D11="",0,E11="",0)</f>
        <v>#N/A</v>
      </c>
      <c r="B11" s="55" t="e">
        <f>_XLFN.IFS(D11="Yes",COUNTIF($D$10,"yes"),D11="No",COUNTIF($D$10,"Yes"),D11="",COUNTIF($E$10,"Yes"))</f>
        <v>#N/A</v>
      </c>
      <c r="C11" s="24">
        <v>4400027170</v>
      </c>
      <c r="D11" s="56" t="e">
        <f aca="true" t="shared" si="0" ref="D11:D74">IF(C11&gt;1,_XLFN.IFS($V$10="YesYes","Error",$V$10="YesNo","Yes",$V$10="NoYes",IF(H11&gt;=$F$4,"Yes","No"),$V$10="NoNo",""),"")</f>
        <v>#N/A</v>
      </c>
      <c r="E11" s="150"/>
      <c r="F11" s="56" t="str">
        <f aca="true" t="shared" si="1" ref="F11:F74">_XLFN.IFS($F$6="","",D11="Yes",IF($F$5="Yes",$F$6,""),E11="Yes",IF($F$5="Yes",$F$6,""),D11="","",E11="","",D11="No","",E11="No","")</f>
        <v/>
      </c>
      <c r="G11" s="150"/>
      <c r="H11" s="22">
        <v>44927</v>
      </c>
      <c r="I11" s="22">
        <v>45657</v>
      </c>
      <c r="J11" s="22"/>
      <c r="K11" s="23">
        <v>2600000</v>
      </c>
      <c r="L11" s="17" t="s">
        <v>284</v>
      </c>
      <c r="M11" s="6">
        <v>121169</v>
      </c>
      <c r="N11" s="151" t="s">
        <v>23</v>
      </c>
      <c r="O11" s="151" t="s">
        <v>53</v>
      </c>
      <c r="P11" s="21" t="s">
        <v>298</v>
      </c>
      <c r="Q11" s="4" t="s">
        <v>300</v>
      </c>
      <c r="R11" s="18">
        <v>6104957495</v>
      </c>
      <c r="S11" s="18"/>
      <c r="T11" s="62" t="s">
        <v>299</v>
      </c>
      <c r="W11" s="58" t="s">
        <v>230</v>
      </c>
      <c r="Z11" s="58" t="s">
        <v>16</v>
      </c>
      <c r="AB11" s="58" t="s">
        <v>92</v>
      </c>
      <c r="AE11" s="58" t="s">
        <v>231</v>
      </c>
      <c r="AH11" s="58" t="s">
        <v>232</v>
      </c>
    </row>
    <row r="12" spans="1:34" ht="25.5">
      <c r="A12" s="55" t="e">
        <f aca="true" t="shared" si="2" ref="A12:A75">_XLFN.IFS(D12="yes",1+B12,E12="yes",1+B12,D12="",0,E12="",0)</f>
        <v>#N/A</v>
      </c>
      <c r="B12" s="55" t="e">
        <f>_XLFN.IFS(D12="Yes",COUNTIF($D$10:D11,"yes"),D12="No",COUNTIF($D$10:D11,"Yes"),D12="",COUNTIF($E$10:E11,"Yes"))</f>
        <v>#N/A</v>
      </c>
      <c r="C12" s="24">
        <v>4400027171</v>
      </c>
      <c r="D12" s="56" t="e">
        <f t="shared" si="0"/>
        <v>#N/A</v>
      </c>
      <c r="E12" s="150"/>
      <c r="F12" s="56" t="str">
        <f t="shared" si="1"/>
        <v/>
      </c>
      <c r="G12" s="150"/>
      <c r="H12" s="22">
        <v>44927</v>
      </c>
      <c r="I12" s="22">
        <v>45657</v>
      </c>
      <c r="J12" s="22"/>
      <c r="K12" s="23">
        <v>2600000</v>
      </c>
      <c r="L12" s="17" t="s">
        <v>285</v>
      </c>
      <c r="M12" s="6">
        <v>208752</v>
      </c>
      <c r="N12" s="2" t="s">
        <v>23</v>
      </c>
      <c r="O12" s="151" t="s">
        <v>53</v>
      </c>
      <c r="P12" s="21" t="s">
        <v>301</v>
      </c>
      <c r="Q12" s="4" t="s">
        <v>302</v>
      </c>
      <c r="R12" s="18">
        <v>7249158388</v>
      </c>
      <c r="S12" s="18"/>
      <c r="T12" s="62" t="s">
        <v>303</v>
      </c>
      <c r="W12" s="58" t="s">
        <v>233</v>
      </c>
      <c r="Z12" s="58" t="s">
        <v>23</v>
      </c>
      <c r="AB12" s="58" t="s">
        <v>97</v>
      </c>
      <c r="AE12" s="58" t="s">
        <v>234</v>
      </c>
      <c r="AH12" s="58" t="s">
        <v>235</v>
      </c>
    </row>
    <row r="13" spans="1:31" ht="25.5">
      <c r="A13" s="55" t="e">
        <f t="shared" si="2"/>
        <v>#N/A</v>
      </c>
      <c r="B13" s="55" t="e">
        <f>_XLFN.IFS(D13="Yes",COUNTIF($D$10:D12,"yes"),D13="No",COUNTIF($D$10:D12,"Yes"),D13="",COUNTIF($E$10:E12,"Yes"))</f>
        <v>#N/A</v>
      </c>
      <c r="C13" s="24">
        <v>4400027172</v>
      </c>
      <c r="D13" s="56" t="e">
        <f t="shared" si="0"/>
        <v>#N/A</v>
      </c>
      <c r="E13" s="150"/>
      <c r="F13" s="56" t="str">
        <f t="shared" si="1"/>
        <v/>
      </c>
      <c r="G13" s="150"/>
      <c r="H13" s="22">
        <v>44927</v>
      </c>
      <c r="I13" s="22">
        <v>45657</v>
      </c>
      <c r="J13" s="22"/>
      <c r="K13" s="23">
        <v>2600000</v>
      </c>
      <c r="L13" s="17" t="s">
        <v>286</v>
      </c>
      <c r="M13" s="6">
        <v>116683</v>
      </c>
      <c r="N13" s="2" t="s">
        <v>16</v>
      </c>
      <c r="O13" s="151" t="s">
        <v>53</v>
      </c>
      <c r="P13" s="21" t="s">
        <v>304</v>
      </c>
      <c r="Q13" s="4" t="s">
        <v>305</v>
      </c>
      <c r="R13" s="3">
        <v>2157853000</v>
      </c>
      <c r="S13" s="3"/>
      <c r="T13" s="62" t="s">
        <v>306</v>
      </c>
      <c r="W13" s="58" t="s">
        <v>53</v>
      </c>
      <c r="AB13" s="58" t="s">
        <v>102</v>
      </c>
      <c r="AE13" s="58" t="s">
        <v>236</v>
      </c>
    </row>
    <row r="14" spans="1:28" ht="25.5">
      <c r="A14" s="55" t="e">
        <f t="shared" si="2"/>
        <v>#N/A</v>
      </c>
      <c r="B14" s="55" t="e">
        <f>_XLFN.IFS(D14="Yes",COUNTIF($D$10:D13,"yes"),D14="No",COUNTIF($D$10:D13,"Yes"),D14="",COUNTIF($E$10:E13,"Yes"))</f>
        <v>#N/A</v>
      </c>
      <c r="C14" s="24">
        <v>4400027173</v>
      </c>
      <c r="D14" s="56" t="e">
        <f t="shared" si="0"/>
        <v>#N/A</v>
      </c>
      <c r="E14" s="150"/>
      <c r="F14" s="56" t="str">
        <f t="shared" si="1"/>
        <v/>
      </c>
      <c r="G14" s="150"/>
      <c r="H14" s="22">
        <v>44927</v>
      </c>
      <c r="I14" s="22">
        <v>45657</v>
      </c>
      <c r="J14" s="22"/>
      <c r="K14" s="23">
        <v>2600000</v>
      </c>
      <c r="L14" s="17" t="s">
        <v>287</v>
      </c>
      <c r="M14" s="6">
        <v>345050</v>
      </c>
      <c r="N14" s="151" t="s">
        <v>16</v>
      </c>
      <c r="O14" s="151" t="s">
        <v>53</v>
      </c>
      <c r="P14" s="21" t="s">
        <v>307</v>
      </c>
      <c r="Q14" s="17" t="s">
        <v>308</v>
      </c>
      <c r="R14" s="18">
        <v>8005482080</v>
      </c>
      <c r="S14" s="18"/>
      <c r="T14" s="62" t="s">
        <v>309</v>
      </c>
      <c r="AB14" s="58" t="s">
        <v>108</v>
      </c>
    </row>
    <row r="15" spans="1:28" ht="25.5">
      <c r="A15" s="55" t="e">
        <f t="shared" si="2"/>
        <v>#N/A</v>
      </c>
      <c r="B15" s="55" t="e">
        <f>_XLFN.IFS(D15="Yes",COUNTIF($D$10:D14,"yes"),D15="No",COUNTIF($D$10:D14,"Yes"),D15="",COUNTIF($E$10:E14,"Yes"))</f>
        <v>#N/A</v>
      </c>
      <c r="C15" s="24">
        <v>4400027174</v>
      </c>
      <c r="D15" s="56" t="e">
        <f t="shared" si="0"/>
        <v>#N/A</v>
      </c>
      <c r="E15" s="150"/>
      <c r="F15" s="56" t="str">
        <f t="shared" si="1"/>
        <v/>
      </c>
      <c r="G15" s="150"/>
      <c r="H15" s="22">
        <v>44927</v>
      </c>
      <c r="I15" s="22">
        <v>45657</v>
      </c>
      <c r="J15" s="22"/>
      <c r="K15" s="23">
        <v>2600000</v>
      </c>
      <c r="L15" s="17" t="s">
        <v>288</v>
      </c>
      <c r="M15" s="6">
        <v>150325</v>
      </c>
      <c r="N15" s="151" t="s">
        <v>23</v>
      </c>
      <c r="O15" s="151" t="s">
        <v>53</v>
      </c>
      <c r="P15" s="152" t="s">
        <v>310</v>
      </c>
      <c r="Q15" s="17" t="s">
        <v>311</v>
      </c>
      <c r="R15" s="18">
        <v>8143574520</v>
      </c>
      <c r="S15" s="18"/>
      <c r="T15" s="62" t="s">
        <v>312</v>
      </c>
      <c r="AB15" s="58" t="s">
        <v>237</v>
      </c>
    </row>
    <row r="16" spans="1:20" ht="25.5">
      <c r="A16" s="55" t="e">
        <f t="shared" si="2"/>
        <v>#N/A</v>
      </c>
      <c r="B16" s="55" t="e">
        <f>_XLFN.IFS(D16="Yes",COUNTIF($D$10:D15,"yes"),D16="No",COUNTIF($D$10:D15,"Yes"),D16="",COUNTIF($E$10:E15,"Yes"))</f>
        <v>#N/A</v>
      </c>
      <c r="C16" s="24">
        <v>4400027226</v>
      </c>
      <c r="D16" s="56" t="e">
        <f t="shared" si="0"/>
        <v>#N/A</v>
      </c>
      <c r="E16" s="150"/>
      <c r="F16" s="56" t="str">
        <f t="shared" si="1"/>
        <v/>
      </c>
      <c r="G16" s="150"/>
      <c r="H16" s="22">
        <v>44927</v>
      </c>
      <c r="I16" s="22">
        <v>45657</v>
      </c>
      <c r="J16" s="22"/>
      <c r="K16" s="23">
        <v>2600000</v>
      </c>
      <c r="L16" s="17" t="s">
        <v>289</v>
      </c>
      <c r="M16" s="6">
        <v>553051</v>
      </c>
      <c r="N16" s="2" t="s">
        <v>16</v>
      </c>
      <c r="O16" s="151" t="s">
        <v>53</v>
      </c>
      <c r="P16" s="21" t="s">
        <v>313</v>
      </c>
      <c r="Q16" s="4" t="s">
        <v>532</v>
      </c>
      <c r="R16" s="3">
        <v>7179790572</v>
      </c>
      <c r="S16" s="3"/>
      <c r="T16" s="62" t="s">
        <v>314</v>
      </c>
    </row>
    <row r="17" spans="1:20" ht="25.5">
      <c r="A17" s="55" t="e">
        <f t="shared" si="2"/>
        <v>#N/A</v>
      </c>
      <c r="B17" s="55" t="e">
        <f>_XLFN.IFS(D17="Yes",COUNTIF($D$10:D16,"yes"),D17="No",COUNTIF($D$10:D16,"Yes"),D17="",COUNTIF($E$10:E16,"Yes"))</f>
        <v>#N/A</v>
      </c>
      <c r="C17" s="24">
        <v>4400027227</v>
      </c>
      <c r="D17" s="56" t="e">
        <f t="shared" si="0"/>
        <v>#N/A</v>
      </c>
      <c r="E17" s="150"/>
      <c r="F17" s="56" t="str">
        <f t="shared" si="1"/>
        <v/>
      </c>
      <c r="G17" s="150"/>
      <c r="H17" s="22">
        <v>44927</v>
      </c>
      <c r="I17" s="22">
        <v>45657</v>
      </c>
      <c r="J17" s="22"/>
      <c r="K17" s="23">
        <v>2600000</v>
      </c>
      <c r="L17" s="17" t="s">
        <v>290</v>
      </c>
      <c r="M17" s="153">
        <v>174848</v>
      </c>
      <c r="N17" s="151" t="s">
        <v>23</v>
      </c>
      <c r="O17" s="151" t="s">
        <v>53</v>
      </c>
      <c r="P17" s="21" t="s">
        <v>315</v>
      </c>
      <c r="Q17" s="17" t="s">
        <v>316</v>
      </c>
      <c r="R17" s="18">
        <v>7247281847</v>
      </c>
      <c r="S17" s="18"/>
      <c r="T17" s="155" t="s">
        <v>317</v>
      </c>
    </row>
    <row r="18" spans="1:20" ht="25.5">
      <c r="A18" s="55" t="e">
        <f t="shared" si="2"/>
        <v>#N/A</v>
      </c>
      <c r="B18" s="55" t="e">
        <f>_XLFN.IFS(D18="Yes",COUNTIF($D$10:D17,"yes"),D18="No",COUNTIF($D$10:D17,"Yes"),D18="",COUNTIF($E$10:E17,"Yes"))</f>
        <v>#N/A</v>
      </c>
      <c r="C18" s="24">
        <v>4400027228</v>
      </c>
      <c r="D18" s="56" t="e">
        <f t="shared" si="0"/>
        <v>#N/A</v>
      </c>
      <c r="E18" s="150"/>
      <c r="F18" s="56" t="str">
        <f t="shared" si="1"/>
        <v/>
      </c>
      <c r="G18" s="150"/>
      <c r="H18" s="22">
        <v>44927</v>
      </c>
      <c r="I18" s="22">
        <v>45657</v>
      </c>
      <c r="J18" s="22"/>
      <c r="K18" s="23">
        <v>2600000</v>
      </c>
      <c r="L18" s="17" t="s">
        <v>291</v>
      </c>
      <c r="M18" s="6">
        <v>344430</v>
      </c>
      <c r="N18" s="2" t="s">
        <v>23</v>
      </c>
      <c r="O18" s="151" t="s">
        <v>53</v>
      </c>
      <c r="P18" s="5" t="s">
        <v>318</v>
      </c>
      <c r="Q18" s="4" t="s">
        <v>319</v>
      </c>
      <c r="R18" s="3">
        <v>9128802035</v>
      </c>
      <c r="S18" s="3"/>
      <c r="T18" s="155" t="s">
        <v>320</v>
      </c>
    </row>
    <row r="19" spans="1:20" ht="25.5">
      <c r="A19" s="55" t="e">
        <f t="shared" si="2"/>
        <v>#N/A</v>
      </c>
      <c r="B19" s="55" t="e">
        <f>_XLFN.IFS(D19="Yes",COUNTIF($D$10:D18,"yes"),D19="No",COUNTIF($D$10:D18,"Yes"),D19="",COUNTIF($E$10:E18,"Yes"))</f>
        <v>#N/A</v>
      </c>
      <c r="C19" s="24">
        <v>4400027229</v>
      </c>
      <c r="D19" s="56" t="e">
        <f t="shared" si="0"/>
        <v>#N/A</v>
      </c>
      <c r="E19" s="150"/>
      <c r="F19" s="56" t="str">
        <f t="shared" si="1"/>
        <v/>
      </c>
      <c r="G19" s="150"/>
      <c r="H19" s="22">
        <v>44927</v>
      </c>
      <c r="I19" s="22">
        <v>45657</v>
      </c>
      <c r="J19" s="22"/>
      <c r="K19" s="23">
        <v>2600000</v>
      </c>
      <c r="L19" s="17" t="s">
        <v>292</v>
      </c>
      <c r="M19" s="6">
        <v>213181</v>
      </c>
      <c r="N19" s="2" t="s">
        <v>23</v>
      </c>
      <c r="O19" s="151" t="s">
        <v>53</v>
      </c>
      <c r="P19" s="5" t="s">
        <v>321</v>
      </c>
      <c r="Q19" s="4" t="s">
        <v>322</v>
      </c>
      <c r="R19" s="3">
        <v>6103639090</v>
      </c>
      <c r="S19" s="3"/>
      <c r="T19" s="155" t="s">
        <v>323</v>
      </c>
    </row>
    <row r="20" spans="1:20" ht="25.5">
      <c r="A20" s="55" t="e">
        <f t="shared" si="2"/>
        <v>#N/A</v>
      </c>
      <c r="B20" s="55" t="e">
        <f>_XLFN.IFS(D20="Yes",COUNTIF($D$10:D19,"yes"),D20="No",COUNTIF($D$10:D19,"Yes"),D20="",COUNTIF($E$10:E19,"Yes"))</f>
        <v>#N/A</v>
      </c>
      <c r="C20" s="24">
        <v>4400027230</v>
      </c>
      <c r="D20" s="56" t="e">
        <f t="shared" si="0"/>
        <v>#N/A</v>
      </c>
      <c r="E20" s="150"/>
      <c r="F20" s="56" t="str">
        <f t="shared" si="1"/>
        <v/>
      </c>
      <c r="G20" s="150"/>
      <c r="H20" s="22">
        <v>44927</v>
      </c>
      <c r="I20" s="22">
        <v>45657</v>
      </c>
      <c r="J20" s="22"/>
      <c r="K20" s="23">
        <v>2600000</v>
      </c>
      <c r="L20" s="4" t="s">
        <v>293</v>
      </c>
      <c r="M20" s="6">
        <v>400854</v>
      </c>
      <c r="N20" s="2" t="s">
        <v>16</v>
      </c>
      <c r="O20" s="151" t="s">
        <v>53</v>
      </c>
      <c r="P20" s="5" t="s">
        <v>324</v>
      </c>
      <c r="Q20" s="4" t="s">
        <v>325</v>
      </c>
      <c r="R20" s="3">
        <v>7572388740</v>
      </c>
      <c r="S20" s="3"/>
      <c r="T20" s="155" t="s">
        <v>326</v>
      </c>
    </row>
    <row r="21" spans="1:20" ht="25.5">
      <c r="A21" s="55" t="e">
        <f t="shared" si="2"/>
        <v>#N/A</v>
      </c>
      <c r="B21" s="55" t="e">
        <f>_XLFN.IFS(D21="Yes",COUNTIF($D$10:D20,"yes"),D21="No",COUNTIF($D$10:D20,"Yes"),D21="",COUNTIF($E$10:E20,"Yes"))</f>
        <v>#N/A</v>
      </c>
      <c r="C21" s="24">
        <v>4400027231</v>
      </c>
      <c r="D21" s="56" t="e">
        <f t="shared" si="0"/>
        <v>#N/A</v>
      </c>
      <c r="E21" s="150"/>
      <c r="F21" s="56" t="str">
        <f t="shared" si="1"/>
        <v/>
      </c>
      <c r="G21" s="150"/>
      <c r="H21" s="22">
        <v>44927</v>
      </c>
      <c r="I21" s="22">
        <v>45657</v>
      </c>
      <c r="J21" s="22"/>
      <c r="K21" s="23">
        <v>2600000</v>
      </c>
      <c r="L21" s="4" t="s">
        <v>294</v>
      </c>
      <c r="M21" s="6">
        <v>326609</v>
      </c>
      <c r="N21" s="2" t="s">
        <v>16</v>
      </c>
      <c r="O21" s="151" t="s">
        <v>233</v>
      </c>
      <c r="P21" s="5" t="s">
        <v>327</v>
      </c>
      <c r="Q21" s="4" t="s">
        <v>328</v>
      </c>
      <c r="R21" s="3">
        <v>4122627024</v>
      </c>
      <c r="S21" s="3"/>
      <c r="T21" s="155" t="s">
        <v>329</v>
      </c>
    </row>
    <row r="22" spans="1:20" ht="12.75">
      <c r="A22" s="55">
        <f t="shared" si="2"/>
        <v>0</v>
      </c>
      <c r="B22" s="55">
        <f>_XLFN.IFS(D22="Yes",COUNTIF($D$10:D21,"yes"),D22="No",COUNTIF($D$10:D21,"Yes"),D22="",COUNTIF($E$10:E21,"Yes"))</f>
        <v>0</v>
      </c>
      <c r="C22" s="24"/>
      <c r="D22" s="56" t="str">
        <f t="shared" si="0"/>
        <v/>
      </c>
      <c r="E22" s="150"/>
      <c r="F22" s="56" t="str">
        <f t="shared" si="1"/>
        <v/>
      </c>
      <c r="G22" s="150"/>
      <c r="H22" s="22"/>
      <c r="I22" s="22"/>
      <c r="J22" s="22"/>
      <c r="K22" s="23"/>
      <c r="L22" s="4"/>
      <c r="M22" s="6"/>
      <c r="N22" s="2"/>
      <c r="O22" s="151"/>
      <c r="P22" s="5"/>
      <c r="Q22" s="4"/>
      <c r="R22" s="3"/>
      <c r="S22" s="3"/>
      <c r="T22" s="155"/>
    </row>
    <row r="23" spans="1:20" ht="12.75">
      <c r="A23" s="55">
        <f t="shared" si="2"/>
        <v>0</v>
      </c>
      <c r="B23" s="55">
        <f>_XLFN.IFS(D23="Yes",COUNTIF($D$10:D22,"yes"),D23="No",COUNTIF($D$10:D22,"Yes"),D23="",COUNTIF($E$10:E22,"Yes"))</f>
        <v>0</v>
      </c>
      <c r="C23" s="24"/>
      <c r="D23" s="56" t="str">
        <f t="shared" si="0"/>
        <v/>
      </c>
      <c r="E23" s="150"/>
      <c r="F23" s="56" t="str">
        <f t="shared" si="1"/>
        <v/>
      </c>
      <c r="G23" s="150"/>
      <c r="H23" s="22"/>
      <c r="I23" s="22"/>
      <c r="J23" s="22"/>
      <c r="K23" s="23"/>
      <c r="L23" s="4"/>
      <c r="M23" s="6"/>
      <c r="N23" s="2"/>
      <c r="O23" s="151"/>
      <c r="P23" s="5"/>
      <c r="Q23" s="4"/>
      <c r="R23" s="3"/>
      <c r="S23" s="3"/>
      <c r="T23" s="155"/>
    </row>
    <row r="24" spans="1:20" ht="12.75">
      <c r="A24" s="55">
        <f t="shared" si="2"/>
        <v>0</v>
      </c>
      <c r="B24" s="55">
        <f>_XLFN.IFS(D24="Yes",COUNTIF($D$10:D23,"yes"),D24="No",COUNTIF($D$10:D23,"Yes"),D24="",COUNTIF($E$10:E23,"Yes"))</f>
        <v>0</v>
      </c>
      <c r="C24" s="24"/>
      <c r="D24" s="56" t="str">
        <f t="shared" si="0"/>
        <v/>
      </c>
      <c r="E24" s="150"/>
      <c r="F24" s="56" t="str">
        <f t="shared" si="1"/>
        <v/>
      </c>
      <c r="G24" s="150"/>
      <c r="H24" s="22"/>
      <c r="I24" s="22"/>
      <c r="J24" s="22"/>
      <c r="K24" s="23"/>
      <c r="L24" s="4"/>
      <c r="M24" s="6"/>
      <c r="N24" s="2"/>
      <c r="O24" s="151"/>
      <c r="P24" s="5"/>
      <c r="Q24" s="4"/>
      <c r="R24" s="3"/>
      <c r="S24" s="3"/>
      <c r="T24" s="155"/>
    </row>
    <row r="25" spans="1:20" ht="12.75">
      <c r="A25" s="55">
        <f t="shared" si="2"/>
        <v>0</v>
      </c>
      <c r="B25" s="55">
        <f>_XLFN.IFS(D25="Yes",COUNTIF($D$10:D24,"yes"),D25="No",COUNTIF($D$10:D24,"Yes"),D25="",COUNTIF($E$10:E24,"Yes"))</f>
        <v>0</v>
      </c>
      <c r="C25" s="24"/>
      <c r="D25" s="56" t="str">
        <f t="shared" si="0"/>
        <v/>
      </c>
      <c r="E25" s="150"/>
      <c r="F25" s="56" t="str">
        <f t="shared" si="1"/>
        <v/>
      </c>
      <c r="G25" s="150"/>
      <c r="H25" s="22"/>
      <c r="I25" s="22"/>
      <c r="J25" s="22"/>
      <c r="K25" s="23"/>
      <c r="L25" s="4"/>
      <c r="M25" s="6"/>
      <c r="N25" s="2"/>
      <c r="O25" s="151"/>
      <c r="P25" s="5"/>
      <c r="Q25" s="4"/>
      <c r="R25" s="3"/>
      <c r="S25" s="3"/>
      <c r="T25" s="155"/>
    </row>
    <row r="26" spans="1:20" ht="12.75">
      <c r="A26" s="55">
        <f t="shared" si="2"/>
        <v>0</v>
      </c>
      <c r="B26" s="55">
        <f>_XLFN.IFS(D26="Yes",COUNTIF($D$10:D25,"yes"),D26="No",COUNTIF($D$10:D25,"Yes"),D26="",COUNTIF($E$10:E25,"Yes"))</f>
        <v>0</v>
      </c>
      <c r="C26" s="24"/>
      <c r="D26" s="56" t="str">
        <f t="shared" si="0"/>
        <v/>
      </c>
      <c r="E26" s="150"/>
      <c r="F26" s="56" t="str">
        <f t="shared" si="1"/>
        <v/>
      </c>
      <c r="G26" s="150"/>
      <c r="H26" s="22"/>
      <c r="I26" s="22"/>
      <c r="J26" s="22"/>
      <c r="K26" s="23"/>
      <c r="L26" s="4"/>
      <c r="M26" s="6"/>
      <c r="N26" s="2"/>
      <c r="O26" s="151"/>
      <c r="P26" s="5"/>
      <c r="Q26" s="4"/>
      <c r="R26" s="3"/>
      <c r="S26" s="3"/>
      <c r="T26" s="155"/>
    </row>
    <row r="27" spans="1:20" ht="12.75">
      <c r="A27" s="55">
        <f t="shared" si="2"/>
        <v>0</v>
      </c>
      <c r="B27" s="55">
        <f>_XLFN.IFS(D27="Yes",COUNTIF($D$10:D26,"yes"),D27="No",COUNTIF($D$10:D26,"Yes"),D27="",COUNTIF($E$10:E26,"Yes"))</f>
        <v>0</v>
      </c>
      <c r="C27" s="24"/>
      <c r="D27" s="56" t="str">
        <f t="shared" si="0"/>
        <v/>
      </c>
      <c r="E27" s="150"/>
      <c r="F27" s="56" t="str">
        <f t="shared" si="1"/>
        <v/>
      </c>
      <c r="G27" s="150"/>
      <c r="H27" s="22"/>
      <c r="I27" s="22"/>
      <c r="J27" s="22"/>
      <c r="K27" s="23"/>
      <c r="L27" s="4"/>
      <c r="M27" s="6"/>
      <c r="N27" s="2"/>
      <c r="O27" s="151"/>
      <c r="P27" s="5"/>
      <c r="Q27" s="4"/>
      <c r="R27" s="3"/>
      <c r="S27" s="3"/>
      <c r="T27" s="155"/>
    </row>
    <row r="28" spans="1:20" ht="12.75">
      <c r="A28" s="55">
        <f t="shared" si="2"/>
        <v>0</v>
      </c>
      <c r="B28" s="55">
        <f>_XLFN.IFS(D28="Yes",COUNTIF($D$10:D27,"yes"),D28="No",COUNTIF($D$10:D27,"Yes"),D28="",COUNTIF($E$10:E27,"Yes"))</f>
        <v>0</v>
      </c>
      <c r="C28" s="24"/>
      <c r="D28" s="56" t="str">
        <f t="shared" si="0"/>
        <v/>
      </c>
      <c r="E28" s="150"/>
      <c r="F28" s="56" t="str">
        <f t="shared" si="1"/>
        <v/>
      </c>
      <c r="G28" s="150"/>
      <c r="H28" s="22"/>
      <c r="I28" s="22"/>
      <c r="J28" s="22"/>
      <c r="K28" s="23"/>
      <c r="L28" s="4"/>
      <c r="M28" s="6"/>
      <c r="N28" s="2"/>
      <c r="O28" s="151"/>
      <c r="P28" s="5"/>
      <c r="Q28" s="4"/>
      <c r="R28" s="3"/>
      <c r="S28" s="3"/>
      <c r="T28" s="155"/>
    </row>
    <row r="29" spans="1:20" ht="12.75">
      <c r="A29" s="55">
        <f t="shared" si="2"/>
        <v>0</v>
      </c>
      <c r="B29" s="55">
        <f>_XLFN.IFS(D29="Yes",COUNTIF($D$10:D28,"yes"),D29="No",COUNTIF($D$10:D28,"Yes"),D29="",COUNTIF($E$10:E28,"Yes"))</f>
        <v>0</v>
      </c>
      <c r="C29" s="24"/>
      <c r="D29" s="56" t="str">
        <f t="shared" si="0"/>
        <v/>
      </c>
      <c r="E29" s="150"/>
      <c r="F29" s="56" t="str">
        <f t="shared" si="1"/>
        <v/>
      </c>
      <c r="G29" s="150"/>
      <c r="H29" s="22"/>
      <c r="I29" s="22"/>
      <c r="J29" s="22"/>
      <c r="K29" s="23"/>
      <c r="L29" s="4"/>
      <c r="M29" s="6"/>
      <c r="N29" s="2"/>
      <c r="O29" s="151"/>
      <c r="P29" s="5"/>
      <c r="Q29" s="4"/>
      <c r="R29" s="3"/>
      <c r="S29" s="3"/>
      <c r="T29" s="155"/>
    </row>
    <row r="30" spans="1:20" ht="12.75">
      <c r="A30" s="55">
        <f t="shared" si="2"/>
        <v>0</v>
      </c>
      <c r="B30" s="55">
        <f>_XLFN.IFS(D30="Yes",COUNTIF($D$10:D29,"yes"),D30="No",COUNTIF($D$10:D29,"Yes"),D30="",COUNTIF($E$10:E29,"Yes"))</f>
        <v>0</v>
      </c>
      <c r="C30" s="24"/>
      <c r="D30" s="56" t="str">
        <f t="shared" si="0"/>
        <v/>
      </c>
      <c r="E30" s="150"/>
      <c r="F30" s="56" t="str">
        <f t="shared" si="1"/>
        <v/>
      </c>
      <c r="G30" s="150"/>
      <c r="H30" s="22"/>
      <c r="I30" s="22"/>
      <c r="J30" s="22"/>
      <c r="K30" s="23"/>
      <c r="L30" s="4"/>
      <c r="M30" s="6"/>
      <c r="N30" s="2"/>
      <c r="O30" s="151"/>
      <c r="P30" s="5"/>
      <c r="Q30" s="4"/>
      <c r="R30" s="3"/>
      <c r="S30" s="3"/>
      <c r="T30" s="155"/>
    </row>
    <row r="31" spans="1:20" ht="12.75">
      <c r="A31" s="55">
        <f t="shared" si="2"/>
        <v>0</v>
      </c>
      <c r="B31" s="55">
        <f>_XLFN.IFS(D31="Yes",COUNTIF($D$10:D30,"yes"),D31="No",COUNTIF($D$10:D30,"Yes"),D31="",COUNTIF($E$10:E30,"Yes"))</f>
        <v>0</v>
      </c>
      <c r="C31" s="24"/>
      <c r="D31" s="56" t="str">
        <f t="shared" si="0"/>
        <v/>
      </c>
      <c r="E31" s="150"/>
      <c r="F31" s="56" t="str">
        <f t="shared" si="1"/>
        <v/>
      </c>
      <c r="G31" s="150"/>
      <c r="H31" s="22"/>
      <c r="I31" s="22"/>
      <c r="J31" s="22"/>
      <c r="K31" s="23"/>
      <c r="L31" s="4"/>
      <c r="M31" s="6"/>
      <c r="N31" s="2"/>
      <c r="O31" s="151"/>
      <c r="P31" s="5"/>
      <c r="Q31" s="4"/>
      <c r="R31" s="3"/>
      <c r="S31" s="3"/>
      <c r="T31" s="155"/>
    </row>
    <row r="32" spans="1:20" ht="12.75">
      <c r="A32" s="55">
        <f t="shared" si="2"/>
        <v>0</v>
      </c>
      <c r="B32" s="55">
        <f>_XLFN.IFS(D32="Yes",COUNTIF($D$10:D31,"yes"),D32="No",COUNTIF($D$10:D31,"Yes"),D32="",COUNTIF($E$10:E31,"Yes"))</f>
        <v>0</v>
      </c>
      <c r="C32" s="24"/>
      <c r="D32" s="56" t="str">
        <f t="shared" si="0"/>
        <v/>
      </c>
      <c r="E32" s="150"/>
      <c r="F32" s="56" t="str">
        <f t="shared" si="1"/>
        <v/>
      </c>
      <c r="G32" s="150"/>
      <c r="H32" s="22"/>
      <c r="I32" s="22"/>
      <c r="J32" s="22"/>
      <c r="K32" s="23"/>
      <c r="L32" s="4"/>
      <c r="M32" s="6"/>
      <c r="N32" s="2"/>
      <c r="O32" s="151"/>
      <c r="P32" s="5"/>
      <c r="Q32" s="4"/>
      <c r="R32" s="3"/>
      <c r="S32" s="3"/>
      <c r="T32" s="155"/>
    </row>
    <row r="33" spans="1:20" ht="12.75">
      <c r="A33" s="55">
        <f t="shared" si="2"/>
        <v>0</v>
      </c>
      <c r="B33" s="55">
        <f>_XLFN.IFS(D33="Yes",COUNTIF($D$10:D32,"yes"),D33="No",COUNTIF($D$10:D32,"Yes"),D33="",COUNTIF($E$10:E32,"Yes"))</f>
        <v>0</v>
      </c>
      <c r="C33" s="24"/>
      <c r="D33" s="56" t="str">
        <f t="shared" si="0"/>
        <v/>
      </c>
      <c r="E33" s="150"/>
      <c r="F33" s="56" t="str">
        <f t="shared" si="1"/>
        <v/>
      </c>
      <c r="G33" s="150"/>
      <c r="H33" s="22"/>
      <c r="I33" s="22"/>
      <c r="J33" s="22"/>
      <c r="K33" s="23"/>
      <c r="L33" s="4"/>
      <c r="M33" s="6"/>
      <c r="N33" s="2"/>
      <c r="O33" s="151"/>
      <c r="P33" s="5"/>
      <c r="Q33" s="4"/>
      <c r="R33" s="3"/>
      <c r="S33" s="3"/>
      <c r="T33" s="155"/>
    </row>
    <row r="34" spans="1:20" ht="12.75">
      <c r="A34" s="55">
        <f t="shared" si="2"/>
        <v>0</v>
      </c>
      <c r="B34" s="55">
        <f>_XLFN.IFS(D34="Yes",COUNTIF($D$10:D33,"yes"),D34="No",COUNTIF($D$10:D33,"Yes"),D34="",COUNTIF($E$10:E33,"Yes"))</f>
        <v>0</v>
      </c>
      <c r="C34" s="24"/>
      <c r="D34" s="56" t="str">
        <f t="shared" si="0"/>
        <v/>
      </c>
      <c r="E34" s="150"/>
      <c r="F34" s="56" t="str">
        <f t="shared" si="1"/>
        <v/>
      </c>
      <c r="G34" s="150"/>
      <c r="H34" s="22"/>
      <c r="I34" s="22"/>
      <c r="J34" s="22"/>
      <c r="K34" s="23"/>
      <c r="L34" s="4"/>
      <c r="M34" s="6"/>
      <c r="N34" s="2"/>
      <c r="O34" s="151"/>
      <c r="P34" s="5"/>
      <c r="Q34" s="4"/>
      <c r="R34" s="3"/>
      <c r="S34" s="3"/>
      <c r="T34" s="155"/>
    </row>
    <row r="35" spans="1:20" ht="12.75">
      <c r="A35" s="55">
        <f t="shared" si="2"/>
        <v>0</v>
      </c>
      <c r="B35" s="55">
        <f>_XLFN.IFS(D35="Yes",COUNTIF($D$10:D34,"yes"),D35="No",COUNTIF($D$10:D34,"Yes"),D35="",COUNTIF($E$10:E34,"Yes"))</f>
        <v>0</v>
      </c>
      <c r="C35" s="24"/>
      <c r="D35" s="56" t="str">
        <f t="shared" si="0"/>
        <v/>
      </c>
      <c r="E35" s="150"/>
      <c r="F35" s="56" t="str">
        <f t="shared" si="1"/>
        <v/>
      </c>
      <c r="G35" s="150"/>
      <c r="H35" s="22"/>
      <c r="I35" s="22"/>
      <c r="J35" s="22"/>
      <c r="K35" s="23"/>
      <c r="L35" s="4"/>
      <c r="M35" s="6"/>
      <c r="N35" s="2"/>
      <c r="O35" s="151"/>
      <c r="P35" s="5"/>
      <c r="Q35" s="4"/>
      <c r="R35" s="3"/>
      <c r="S35" s="3"/>
      <c r="T35" s="155"/>
    </row>
    <row r="36" spans="1:20" ht="12.75">
      <c r="A36" s="55">
        <f t="shared" si="2"/>
        <v>0</v>
      </c>
      <c r="B36" s="55">
        <f>_XLFN.IFS(D36="Yes",COUNTIF($D$10:D35,"yes"),D36="No",COUNTIF($D$10:D35,"Yes"),D36="",COUNTIF($E$10:E35,"Yes"))</f>
        <v>0</v>
      </c>
      <c r="C36" s="24"/>
      <c r="D36" s="56" t="str">
        <f t="shared" si="0"/>
        <v/>
      </c>
      <c r="E36" s="150"/>
      <c r="F36" s="56" t="str">
        <f t="shared" si="1"/>
        <v/>
      </c>
      <c r="G36" s="150"/>
      <c r="H36" s="22"/>
      <c r="I36" s="22"/>
      <c r="J36" s="22"/>
      <c r="K36" s="23"/>
      <c r="L36" s="4"/>
      <c r="M36" s="6"/>
      <c r="N36" s="2"/>
      <c r="O36" s="151"/>
      <c r="P36" s="5"/>
      <c r="Q36" s="4"/>
      <c r="R36" s="3"/>
      <c r="S36" s="3"/>
      <c r="T36" s="155"/>
    </row>
    <row r="37" spans="1:20" ht="12.75">
      <c r="A37" s="55">
        <f t="shared" si="2"/>
        <v>0</v>
      </c>
      <c r="B37" s="55">
        <f>_XLFN.IFS(D37="Yes",COUNTIF($D$10:D36,"yes"),D37="No",COUNTIF($D$10:D36,"Yes"),D37="",COUNTIF($E$10:E36,"Yes"))</f>
        <v>0</v>
      </c>
      <c r="C37" s="24"/>
      <c r="D37" s="56" t="str">
        <f t="shared" si="0"/>
        <v/>
      </c>
      <c r="E37" s="150"/>
      <c r="F37" s="56" t="str">
        <f t="shared" si="1"/>
        <v/>
      </c>
      <c r="G37" s="150"/>
      <c r="H37" s="22"/>
      <c r="I37" s="22"/>
      <c r="J37" s="22"/>
      <c r="K37" s="23"/>
      <c r="L37" s="4"/>
      <c r="M37" s="6"/>
      <c r="N37" s="2"/>
      <c r="O37" s="151"/>
      <c r="P37" s="5"/>
      <c r="Q37" s="4"/>
      <c r="R37" s="3"/>
      <c r="S37" s="3"/>
      <c r="T37" s="155"/>
    </row>
    <row r="38" spans="1:20" ht="12.75">
      <c r="A38" s="55">
        <f t="shared" si="2"/>
        <v>0</v>
      </c>
      <c r="B38" s="55">
        <f>_XLFN.IFS(D38="Yes",COUNTIF($D$10:D37,"yes"),D38="No",COUNTIF($D$10:D37,"Yes"),D38="",COUNTIF($E$10:E37,"Yes"))</f>
        <v>0</v>
      </c>
      <c r="C38" s="24"/>
      <c r="D38" s="56" t="str">
        <f t="shared" si="0"/>
        <v/>
      </c>
      <c r="E38" s="150"/>
      <c r="F38" s="56" t="str">
        <f t="shared" si="1"/>
        <v/>
      </c>
      <c r="G38" s="150"/>
      <c r="H38" s="22"/>
      <c r="I38" s="22"/>
      <c r="J38" s="22"/>
      <c r="K38" s="23"/>
      <c r="L38" s="4"/>
      <c r="M38" s="6"/>
      <c r="N38" s="2"/>
      <c r="O38" s="151"/>
      <c r="P38" s="5"/>
      <c r="Q38" s="4"/>
      <c r="R38" s="3"/>
      <c r="S38" s="3"/>
      <c r="T38" s="155"/>
    </row>
    <row r="39" spans="1:20" ht="12.75">
      <c r="A39" s="55">
        <f t="shared" si="2"/>
        <v>0</v>
      </c>
      <c r="B39" s="55">
        <f>_XLFN.IFS(D39="Yes",COUNTIF($D$10:D38,"yes"),D39="No",COUNTIF($D$10:D38,"Yes"),D39="",COUNTIF($E$10:E38,"Yes"))</f>
        <v>0</v>
      </c>
      <c r="C39" s="24"/>
      <c r="D39" s="56" t="str">
        <f t="shared" si="0"/>
        <v/>
      </c>
      <c r="E39" s="150"/>
      <c r="F39" s="56" t="str">
        <f t="shared" si="1"/>
        <v/>
      </c>
      <c r="G39" s="150"/>
      <c r="H39" s="22"/>
      <c r="I39" s="22"/>
      <c r="J39" s="22"/>
      <c r="K39" s="23"/>
      <c r="L39" s="4"/>
      <c r="M39" s="6"/>
      <c r="N39" s="2"/>
      <c r="O39" s="151"/>
      <c r="P39" s="5"/>
      <c r="Q39" s="4"/>
      <c r="R39" s="3"/>
      <c r="S39" s="3"/>
      <c r="T39" s="155"/>
    </row>
    <row r="40" spans="1:20" ht="12.75">
      <c r="A40" s="55">
        <f t="shared" si="2"/>
        <v>0</v>
      </c>
      <c r="B40" s="55">
        <f>_XLFN.IFS(D40="Yes",COUNTIF($D$10:D39,"yes"),D40="No",COUNTIF($D$10:D39,"Yes"),D40="",COUNTIF($E$10:E39,"Yes"))</f>
        <v>0</v>
      </c>
      <c r="C40" s="24"/>
      <c r="D40" s="56" t="str">
        <f t="shared" si="0"/>
        <v/>
      </c>
      <c r="E40" s="150"/>
      <c r="F40" s="56" t="str">
        <f t="shared" si="1"/>
        <v/>
      </c>
      <c r="G40" s="150"/>
      <c r="H40" s="22"/>
      <c r="I40" s="22"/>
      <c r="J40" s="22"/>
      <c r="K40" s="23"/>
      <c r="L40" s="4"/>
      <c r="M40" s="6"/>
      <c r="N40" s="2"/>
      <c r="O40" s="151"/>
      <c r="P40" s="5"/>
      <c r="Q40" s="4"/>
      <c r="R40" s="3"/>
      <c r="S40" s="3"/>
      <c r="T40" s="155"/>
    </row>
    <row r="41" spans="1:20" ht="12.75">
      <c r="A41" s="55">
        <f t="shared" si="2"/>
        <v>0</v>
      </c>
      <c r="B41" s="55">
        <f>_XLFN.IFS(D41="Yes",COUNTIF($D$10:D40,"yes"),D41="No",COUNTIF($D$10:D40,"Yes"),D41="",COUNTIF($E$10:E40,"Yes"))</f>
        <v>0</v>
      </c>
      <c r="C41" s="24"/>
      <c r="D41" s="56" t="str">
        <f t="shared" si="0"/>
        <v/>
      </c>
      <c r="E41" s="150"/>
      <c r="F41" s="56" t="str">
        <f t="shared" si="1"/>
        <v/>
      </c>
      <c r="G41" s="150"/>
      <c r="H41" s="22"/>
      <c r="I41" s="22"/>
      <c r="J41" s="22"/>
      <c r="K41" s="23"/>
      <c r="L41" s="4"/>
      <c r="M41" s="6"/>
      <c r="N41" s="2"/>
      <c r="O41" s="151"/>
      <c r="P41" s="5"/>
      <c r="Q41" s="4"/>
      <c r="R41" s="3"/>
      <c r="S41" s="3"/>
      <c r="T41" s="155"/>
    </row>
    <row r="42" spans="1:20" ht="12.75">
      <c r="A42" s="55">
        <f t="shared" si="2"/>
        <v>0</v>
      </c>
      <c r="B42" s="55">
        <f>_XLFN.IFS(D42="Yes",COUNTIF($D$10:D41,"yes"),D42="No",COUNTIF($D$10:D41,"Yes"),D42="",COUNTIF($E$10:E41,"Yes"))</f>
        <v>0</v>
      </c>
      <c r="C42" s="24"/>
      <c r="D42" s="56" t="str">
        <f t="shared" si="0"/>
        <v/>
      </c>
      <c r="E42" s="150"/>
      <c r="F42" s="56" t="str">
        <f t="shared" si="1"/>
        <v/>
      </c>
      <c r="G42" s="150"/>
      <c r="H42" s="22"/>
      <c r="I42" s="22"/>
      <c r="J42" s="22"/>
      <c r="K42" s="23"/>
      <c r="L42" s="4"/>
      <c r="M42" s="6"/>
      <c r="N42" s="2"/>
      <c r="O42" s="151"/>
      <c r="P42" s="5"/>
      <c r="Q42" s="4"/>
      <c r="R42" s="3"/>
      <c r="S42" s="3"/>
      <c r="T42" s="155"/>
    </row>
    <row r="43" spans="1:20" ht="12.75">
      <c r="A43" s="55">
        <f t="shared" si="2"/>
        <v>0</v>
      </c>
      <c r="B43" s="55">
        <f>_XLFN.IFS(D43="Yes",COUNTIF($D$10:D42,"yes"),D43="No",COUNTIF($D$10:D42,"Yes"),D43="",COUNTIF($E$10:E42,"Yes"))</f>
        <v>0</v>
      </c>
      <c r="C43" s="24"/>
      <c r="D43" s="56" t="str">
        <f t="shared" si="0"/>
        <v/>
      </c>
      <c r="E43" s="150"/>
      <c r="F43" s="56" t="str">
        <f t="shared" si="1"/>
        <v/>
      </c>
      <c r="G43" s="150"/>
      <c r="H43" s="22"/>
      <c r="I43" s="22"/>
      <c r="J43" s="22"/>
      <c r="K43" s="23"/>
      <c r="L43" s="4"/>
      <c r="M43" s="6"/>
      <c r="N43" s="2"/>
      <c r="O43" s="151"/>
      <c r="P43" s="5"/>
      <c r="Q43" s="4"/>
      <c r="R43" s="3"/>
      <c r="S43" s="3"/>
      <c r="T43" s="155"/>
    </row>
    <row r="44" spans="1:20" ht="12.75">
      <c r="A44" s="55">
        <f t="shared" si="2"/>
        <v>0</v>
      </c>
      <c r="B44" s="55">
        <f>_XLFN.IFS(D44="Yes",COUNTIF($D$10:D43,"yes"),D44="No",COUNTIF($D$10:D43,"Yes"),D44="",COUNTIF($E$10:E43,"Yes"))</f>
        <v>0</v>
      </c>
      <c r="C44" s="24"/>
      <c r="D44" s="56" t="str">
        <f t="shared" si="0"/>
        <v/>
      </c>
      <c r="E44" s="150"/>
      <c r="F44" s="56" t="str">
        <f t="shared" si="1"/>
        <v/>
      </c>
      <c r="G44" s="150"/>
      <c r="H44" s="22"/>
      <c r="I44" s="22"/>
      <c r="J44" s="22"/>
      <c r="K44" s="23"/>
      <c r="L44" s="4"/>
      <c r="M44" s="6"/>
      <c r="N44" s="2"/>
      <c r="O44" s="151"/>
      <c r="P44" s="5"/>
      <c r="Q44" s="4"/>
      <c r="R44" s="3"/>
      <c r="S44" s="3"/>
      <c r="T44" s="155"/>
    </row>
    <row r="45" spans="1:20" ht="12.75">
      <c r="A45" s="55">
        <f t="shared" si="2"/>
        <v>0</v>
      </c>
      <c r="B45" s="55">
        <f>_XLFN.IFS(D45="Yes",COUNTIF($D$10:D44,"yes"),D45="No",COUNTIF($D$10:D44,"Yes"),D45="",COUNTIF($E$10:E44,"Yes"))</f>
        <v>0</v>
      </c>
      <c r="C45" s="24"/>
      <c r="D45" s="56" t="str">
        <f t="shared" si="0"/>
        <v/>
      </c>
      <c r="E45" s="150"/>
      <c r="F45" s="56" t="str">
        <f t="shared" si="1"/>
        <v/>
      </c>
      <c r="G45" s="150"/>
      <c r="H45" s="22"/>
      <c r="I45" s="22"/>
      <c r="J45" s="22"/>
      <c r="K45" s="23"/>
      <c r="L45" s="4"/>
      <c r="M45" s="6"/>
      <c r="N45" s="2"/>
      <c r="O45" s="151"/>
      <c r="P45" s="5"/>
      <c r="Q45" s="4"/>
      <c r="R45" s="3"/>
      <c r="S45" s="3"/>
      <c r="T45" s="155"/>
    </row>
    <row r="46" spans="1:20" ht="12.75">
      <c r="A46" s="55">
        <f t="shared" si="2"/>
        <v>0</v>
      </c>
      <c r="B46" s="55">
        <f>_XLFN.IFS(D46="Yes",COUNTIF($D$10:D45,"yes"),D46="No",COUNTIF($D$10:D45,"Yes"),D46="",COUNTIF($E$10:E45,"Yes"))</f>
        <v>0</v>
      </c>
      <c r="C46" s="24"/>
      <c r="D46" s="56" t="str">
        <f t="shared" si="0"/>
        <v/>
      </c>
      <c r="E46" s="150"/>
      <c r="F46" s="56" t="str">
        <f t="shared" si="1"/>
        <v/>
      </c>
      <c r="G46" s="150"/>
      <c r="H46" s="22"/>
      <c r="I46" s="22"/>
      <c r="J46" s="22"/>
      <c r="K46" s="23"/>
      <c r="L46" s="4"/>
      <c r="M46" s="6"/>
      <c r="N46" s="2"/>
      <c r="O46" s="151"/>
      <c r="P46" s="5"/>
      <c r="Q46" s="4"/>
      <c r="R46" s="3"/>
      <c r="S46" s="3"/>
      <c r="T46" s="155"/>
    </row>
    <row r="47" spans="1:20" ht="12.75">
      <c r="A47" s="55">
        <f t="shared" si="2"/>
        <v>0</v>
      </c>
      <c r="B47" s="55">
        <f>_XLFN.IFS(D47="Yes",COUNTIF($D$10:D46,"yes"),D47="No",COUNTIF($D$10:D46,"Yes"),D47="",COUNTIF($E$10:E46,"Yes"))</f>
        <v>0</v>
      </c>
      <c r="C47" s="24"/>
      <c r="D47" s="56" t="str">
        <f t="shared" si="0"/>
        <v/>
      </c>
      <c r="E47" s="150"/>
      <c r="F47" s="56" t="str">
        <f t="shared" si="1"/>
        <v/>
      </c>
      <c r="G47" s="150"/>
      <c r="H47" s="22"/>
      <c r="I47" s="22"/>
      <c r="J47" s="22"/>
      <c r="K47" s="23"/>
      <c r="L47" s="4"/>
      <c r="M47" s="6"/>
      <c r="N47" s="2"/>
      <c r="O47" s="151"/>
      <c r="P47" s="5"/>
      <c r="Q47" s="4"/>
      <c r="R47" s="3"/>
      <c r="S47" s="3"/>
      <c r="T47" s="155"/>
    </row>
    <row r="48" spans="1:20" ht="12.75">
      <c r="A48" s="55">
        <f t="shared" si="2"/>
        <v>0</v>
      </c>
      <c r="B48" s="55">
        <f>_XLFN.IFS(D48="Yes",COUNTIF($D$10:D47,"yes"),D48="No",COUNTIF($D$10:D47,"Yes"),D48="",COUNTIF($E$10:E47,"Yes"))</f>
        <v>0</v>
      </c>
      <c r="C48" s="24"/>
      <c r="D48" s="56" t="str">
        <f t="shared" si="0"/>
        <v/>
      </c>
      <c r="E48" s="150"/>
      <c r="F48" s="56" t="str">
        <f t="shared" si="1"/>
        <v/>
      </c>
      <c r="G48" s="150"/>
      <c r="H48" s="22"/>
      <c r="I48" s="22"/>
      <c r="J48" s="22"/>
      <c r="K48" s="23"/>
      <c r="L48" s="4"/>
      <c r="M48" s="6"/>
      <c r="N48" s="2"/>
      <c r="O48" s="151"/>
      <c r="P48" s="5"/>
      <c r="Q48" s="4"/>
      <c r="R48" s="3"/>
      <c r="S48" s="3"/>
      <c r="T48" s="155"/>
    </row>
    <row r="49" spans="1:20" ht="12.75">
      <c r="A49" s="55">
        <f t="shared" si="2"/>
        <v>0</v>
      </c>
      <c r="B49" s="55">
        <f>_XLFN.IFS(D49="Yes",COUNTIF($D$10:D48,"yes"),D49="No",COUNTIF($D$10:D48,"Yes"),D49="",COUNTIF($E$10:E48,"Yes"))</f>
        <v>0</v>
      </c>
      <c r="C49" s="24"/>
      <c r="D49" s="56" t="str">
        <f t="shared" si="0"/>
        <v/>
      </c>
      <c r="E49" s="150"/>
      <c r="F49" s="56" t="str">
        <f t="shared" si="1"/>
        <v/>
      </c>
      <c r="G49" s="150"/>
      <c r="H49" s="22"/>
      <c r="I49" s="22"/>
      <c r="J49" s="22"/>
      <c r="K49" s="23"/>
      <c r="L49" s="4"/>
      <c r="M49" s="6"/>
      <c r="N49" s="2"/>
      <c r="O49" s="151"/>
      <c r="P49" s="5"/>
      <c r="Q49" s="4"/>
      <c r="R49" s="3"/>
      <c r="S49" s="3"/>
      <c r="T49" s="155"/>
    </row>
    <row r="50" spans="1:20" ht="12.75">
      <c r="A50" s="55">
        <f t="shared" si="2"/>
        <v>0</v>
      </c>
      <c r="B50" s="55">
        <f>_XLFN.IFS(D50="Yes",COUNTIF($D$10:D49,"yes"),D50="No",COUNTIF($D$10:D49,"Yes"),D50="",COUNTIF($E$10:E49,"Yes"))</f>
        <v>0</v>
      </c>
      <c r="C50" s="24"/>
      <c r="D50" s="56" t="str">
        <f t="shared" si="0"/>
        <v/>
      </c>
      <c r="E50" s="150"/>
      <c r="F50" s="56" t="str">
        <f t="shared" si="1"/>
        <v/>
      </c>
      <c r="G50" s="150"/>
      <c r="H50" s="22"/>
      <c r="I50" s="22"/>
      <c r="J50" s="22"/>
      <c r="K50" s="23"/>
      <c r="L50" s="4"/>
      <c r="M50" s="6"/>
      <c r="N50" s="2"/>
      <c r="O50" s="151"/>
      <c r="P50" s="5"/>
      <c r="Q50" s="4"/>
      <c r="R50" s="3"/>
      <c r="S50" s="3"/>
      <c r="T50" s="155"/>
    </row>
    <row r="51" spans="1:20" ht="12.75">
      <c r="A51" s="55">
        <f t="shared" si="2"/>
        <v>0</v>
      </c>
      <c r="B51" s="55">
        <f>_XLFN.IFS(D51="Yes",COUNTIF($D$10:D50,"yes"),D51="No",COUNTIF($D$10:D50,"Yes"),D51="",COUNTIF($E$10:E50,"Yes"))</f>
        <v>0</v>
      </c>
      <c r="C51" s="24"/>
      <c r="D51" s="56" t="str">
        <f t="shared" si="0"/>
        <v/>
      </c>
      <c r="E51" s="150"/>
      <c r="F51" s="56" t="str">
        <f t="shared" si="1"/>
        <v/>
      </c>
      <c r="G51" s="150"/>
      <c r="H51" s="22"/>
      <c r="I51" s="22"/>
      <c r="J51" s="22"/>
      <c r="K51" s="23"/>
      <c r="L51" s="4"/>
      <c r="M51" s="6"/>
      <c r="N51" s="2"/>
      <c r="O51" s="151"/>
      <c r="P51" s="5"/>
      <c r="Q51" s="4"/>
      <c r="R51" s="3"/>
      <c r="S51" s="3"/>
      <c r="T51" s="155"/>
    </row>
    <row r="52" spans="1:20" ht="12.75">
      <c r="A52" s="55">
        <f t="shared" si="2"/>
        <v>0</v>
      </c>
      <c r="B52" s="55">
        <f>_XLFN.IFS(D52="Yes",COUNTIF($D$10:D51,"yes"),D52="No",COUNTIF($D$10:D51,"Yes"),D52="",COUNTIF($E$10:E51,"Yes"))</f>
        <v>0</v>
      </c>
      <c r="C52" s="24"/>
      <c r="D52" s="56" t="str">
        <f t="shared" si="0"/>
        <v/>
      </c>
      <c r="E52" s="150"/>
      <c r="F52" s="56" t="str">
        <f t="shared" si="1"/>
        <v/>
      </c>
      <c r="G52" s="150"/>
      <c r="H52" s="22"/>
      <c r="I52" s="22"/>
      <c r="J52" s="22"/>
      <c r="K52" s="23"/>
      <c r="L52" s="4"/>
      <c r="M52" s="6"/>
      <c r="N52" s="2"/>
      <c r="O52" s="151"/>
      <c r="P52" s="5"/>
      <c r="Q52" s="4"/>
      <c r="R52" s="3"/>
      <c r="S52" s="3"/>
      <c r="T52" s="155"/>
    </row>
    <row r="53" spans="1:20" ht="12.75">
      <c r="A53" s="55">
        <f t="shared" si="2"/>
        <v>0</v>
      </c>
      <c r="B53" s="55">
        <f>_XLFN.IFS(D53="Yes",COUNTIF($D$10:D52,"yes"),D53="No",COUNTIF($D$10:D52,"Yes"),D53="",COUNTIF($E$10:E52,"Yes"))</f>
        <v>0</v>
      </c>
      <c r="C53" s="24"/>
      <c r="D53" s="56" t="str">
        <f t="shared" si="0"/>
        <v/>
      </c>
      <c r="E53" s="150"/>
      <c r="F53" s="56" t="str">
        <f t="shared" si="1"/>
        <v/>
      </c>
      <c r="G53" s="150"/>
      <c r="H53" s="22"/>
      <c r="I53" s="22"/>
      <c r="J53" s="22"/>
      <c r="K53" s="23"/>
      <c r="L53" s="4"/>
      <c r="M53" s="6"/>
      <c r="N53" s="2"/>
      <c r="O53" s="151"/>
      <c r="P53" s="5"/>
      <c r="Q53" s="4"/>
      <c r="R53" s="3"/>
      <c r="S53" s="3"/>
      <c r="T53" s="155"/>
    </row>
    <row r="54" spans="1:20" ht="12.75">
      <c r="A54" s="55">
        <f t="shared" si="2"/>
        <v>0</v>
      </c>
      <c r="B54" s="55">
        <f>_XLFN.IFS(D54="Yes",COUNTIF($D$10:D53,"yes"),D54="No",COUNTIF($D$10:D53,"Yes"),D54="",COUNTIF($E$10:E53,"Yes"))</f>
        <v>0</v>
      </c>
      <c r="C54" s="24"/>
      <c r="D54" s="56" t="str">
        <f t="shared" si="0"/>
        <v/>
      </c>
      <c r="E54" s="150"/>
      <c r="F54" s="56" t="str">
        <f t="shared" si="1"/>
        <v/>
      </c>
      <c r="G54" s="150"/>
      <c r="H54" s="22"/>
      <c r="I54" s="22"/>
      <c r="J54" s="22"/>
      <c r="K54" s="23"/>
      <c r="L54" s="4"/>
      <c r="M54" s="6"/>
      <c r="N54" s="2"/>
      <c r="O54" s="151"/>
      <c r="P54" s="5"/>
      <c r="Q54" s="4"/>
      <c r="R54" s="3"/>
      <c r="S54" s="3"/>
      <c r="T54" s="155"/>
    </row>
    <row r="55" spans="1:20" ht="12.75">
      <c r="A55" s="55">
        <f t="shared" si="2"/>
        <v>0</v>
      </c>
      <c r="B55" s="55">
        <f>_XLFN.IFS(D55="Yes",COUNTIF($D$10:D54,"yes"),D55="No",COUNTIF($D$10:D54,"Yes"),D55="",COUNTIF($E$10:E54,"Yes"))</f>
        <v>0</v>
      </c>
      <c r="C55" s="24"/>
      <c r="D55" s="56" t="str">
        <f t="shared" si="0"/>
        <v/>
      </c>
      <c r="E55" s="150"/>
      <c r="F55" s="56" t="str">
        <f t="shared" si="1"/>
        <v/>
      </c>
      <c r="G55" s="150"/>
      <c r="H55" s="22"/>
      <c r="I55" s="22"/>
      <c r="J55" s="22"/>
      <c r="K55" s="23"/>
      <c r="L55" s="4"/>
      <c r="M55" s="6"/>
      <c r="N55" s="2"/>
      <c r="O55" s="151"/>
      <c r="P55" s="5"/>
      <c r="Q55" s="4"/>
      <c r="R55" s="3"/>
      <c r="S55" s="3"/>
      <c r="T55" s="155"/>
    </row>
    <row r="56" spans="1:20" ht="12.75">
      <c r="A56" s="55">
        <f t="shared" si="2"/>
        <v>0</v>
      </c>
      <c r="B56" s="55">
        <f>_XLFN.IFS(D56="Yes",COUNTIF($D$10:D55,"yes"),D56="No",COUNTIF($D$10:D55,"Yes"),D56="",COUNTIF($E$10:E55,"Yes"))</f>
        <v>0</v>
      </c>
      <c r="C56" s="24"/>
      <c r="D56" s="56" t="str">
        <f t="shared" si="0"/>
        <v/>
      </c>
      <c r="E56" s="150"/>
      <c r="F56" s="56" t="str">
        <f t="shared" si="1"/>
        <v/>
      </c>
      <c r="G56" s="150"/>
      <c r="H56" s="22"/>
      <c r="I56" s="22"/>
      <c r="J56" s="22"/>
      <c r="K56" s="23"/>
      <c r="L56" s="4"/>
      <c r="M56" s="6"/>
      <c r="N56" s="2"/>
      <c r="O56" s="151"/>
      <c r="P56" s="5"/>
      <c r="Q56" s="4"/>
      <c r="R56" s="3"/>
      <c r="S56" s="3"/>
      <c r="T56" s="155"/>
    </row>
    <row r="57" spans="1:20" ht="12.75">
      <c r="A57" s="55">
        <f t="shared" si="2"/>
        <v>0</v>
      </c>
      <c r="B57" s="55">
        <f>_XLFN.IFS(D57="Yes",COUNTIF($D$10:D56,"yes"),D57="No",COUNTIF($D$10:D56,"Yes"),D57="",COUNTIF($E$10:E56,"Yes"))</f>
        <v>0</v>
      </c>
      <c r="C57" s="24"/>
      <c r="D57" s="56" t="str">
        <f t="shared" si="0"/>
        <v/>
      </c>
      <c r="E57" s="150"/>
      <c r="F57" s="56" t="str">
        <f t="shared" si="1"/>
        <v/>
      </c>
      <c r="G57" s="150"/>
      <c r="H57" s="22"/>
      <c r="I57" s="22"/>
      <c r="J57" s="22"/>
      <c r="K57" s="23"/>
      <c r="L57" s="4"/>
      <c r="M57" s="6"/>
      <c r="N57" s="2"/>
      <c r="O57" s="151"/>
      <c r="P57" s="5"/>
      <c r="Q57" s="4"/>
      <c r="R57" s="3"/>
      <c r="S57" s="3"/>
      <c r="T57" s="155"/>
    </row>
    <row r="58" spans="1:20" ht="12.75">
      <c r="A58" s="55">
        <f t="shared" si="2"/>
        <v>0</v>
      </c>
      <c r="B58" s="55">
        <f>_XLFN.IFS(D58="Yes",COUNTIF($D$10:D57,"yes"),D58="No",COUNTIF($D$10:D57,"Yes"),D58="",COUNTIF($E$10:E57,"Yes"))</f>
        <v>0</v>
      </c>
      <c r="C58" s="24"/>
      <c r="D58" s="56" t="str">
        <f t="shared" si="0"/>
        <v/>
      </c>
      <c r="E58" s="150"/>
      <c r="F58" s="56" t="str">
        <f t="shared" si="1"/>
        <v/>
      </c>
      <c r="G58" s="150"/>
      <c r="H58" s="22"/>
      <c r="I58" s="22"/>
      <c r="J58" s="22"/>
      <c r="K58" s="23"/>
      <c r="L58" s="4"/>
      <c r="M58" s="6"/>
      <c r="N58" s="2"/>
      <c r="O58" s="151"/>
      <c r="P58" s="5"/>
      <c r="Q58" s="4"/>
      <c r="R58" s="3"/>
      <c r="S58" s="3"/>
      <c r="T58" s="155"/>
    </row>
    <row r="59" spans="1:20" ht="12.75">
      <c r="A59" s="55">
        <f t="shared" si="2"/>
        <v>0</v>
      </c>
      <c r="B59" s="55">
        <f>_XLFN.IFS(D59="Yes",COUNTIF($D$10:D58,"yes"),D59="No",COUNTIF($D$10:D58,"Yes"),D59="",COUNTIF($E$10:E58,"Yes"))</f>
        <v>0</v>
      </c>
      <c r="C59" s="24"/>
      <c r="D59" s="56" t="str">
        <f t="shared" si="0"/>
        <v/>
      </c>
      <c r="E59" s="150"/>
      <c r="F59" s="56" t="str">
        <f t="shared" si="1"/>
        <v/>
      </c>
      <c r="G59" s="150"/>
      <c r="H59" s="22"/>
      <c r="I59" s="22"/>
      <c r="J59" s="22"/>
      <c r="K59" s="23"/>
      <c r="L59" s="4"/>
      <c r="M59" s="6"/>
      <c r="N59" s="2"/>
      <c r="O59" s="151"/>
      <c r="P59" s="5"/>
      <c r="Q59" s="4"/>
      <c r="R59" s="3"/>
      <c r="S59" s="3"/>
      <c r="T59" s="155"/>
    </row>
    <row r="60" spans="1:20" ht="12.75">
      <c r="A60" s="55">
        <f t="shared" si="2"/>
        <v>0</v>
      </c>
      <c r="B60" s="55">
        <f>_XLFN.IFS(D60="Yes",COUNTIF($D$10:D59,"yes"),D60="No",COUNTIF($D$10:D59,"Yes"),D60="",COUNTIF($E$10:E59,"Yes"))</f>
        <v>0</v>
      </c>
      <c r="C60" s="24"/>
      <c r="D60" s="56" t="str">
        <f t="shared" si="0"/>
        <v/>
      </c>
      <c r="E60" s="150"/>
      <c r="F60" s="56" t="str">
        <f t="shared" si="1"/>
        <v/>
      </c>
      <c r="G60" s="150"/>
      <c r="H60" s="22"/>
      <c r="I60" s="22"/>
      <c r="J60" s="22"/>
      <c r="K60" s="23"/>
      <c r="L60" s="4"/>
      <c r="M60" s="6"/>
      <c r="N60" s="2"/>
      <c r="O60" s="151"/>
      <c r="P60" s="5"/>
      <c r="Q60" s="4"/>
      <c r="R60" s="3"/>
      <c r="S60" s="3"/>
      <c r="T60" s="155"/>
    </row>
    <row r="61" spans="1:20" ht="12.75">
      <c r="A61" s="55">
        <f t="shared" si="2"/>
        <v>0</v>
      </c>
      <c r="B61" s="55">
        <f>_XLFN.IFS(D61="Yes",COUNTIF($D$10:D60,"yes"),D61="No",COUNTIF($D$10:D60,"Yes"),D61="",COUNTIF($E$10:E60,"Yes"))</f>
        <v>0</v>
      </c>
      <c r="C61" s="24"/>
      <c r="D61" s="56" t="str">
        <f t="shared" si="0"/>
        <v/>
      </c>
      <c r="E61" s="150"/>
      <c r="F61" s="56" t="str">
        <f t="shared" si="1"/>
        <v/>
      </c>
      <c r="G61" s="150"/>
      <c r="H61" s="22"/>
      <c r="I61" s="22"/>
      <c r="J61" s="22"/>
      <c r="K61" s="23"/>
      <c r="L61" s="4"/>
      <c r="M61" s="6"/>
      <c r="N61" s="2"/>
      <c r="O61" s="151"/>
      <c r="P61" s="5"/>
      <c r="Q61" s="4"/>
      <c r="R61" s="3"/>
      <c r="S61" s="3"/>
      <c r="T61" s="155"/>
    </row>
    <row r="62" spans="1:20" ht="12.75">
      <c r="A62" s="55">
        <f t="shared" si="2"/>
        <v>0</v>
      </c>
      <c r="B62" s="55">
        <f>_XLFN.IFS(D62="Yes",COUNTIF($D$10:D61,"yes"),D62="No",COUNTIF($D$10:D61,"Yes"),D62="",COUNTIF($E$10:E61,"Yes"))</f>
        <v>0</v>
      </c>
      <c r="C62" s="24"/>
      <c r="D62" s="56" t="str">
        <f t="shared" si="0"/>
        <v/>
      </c>
      <c r="E62" s="150"/>
      <c r="F62" s="56" t="str">
        <f t="shared" si="1"/>
        <v/>
      </c>
      <c r="G62" s="150"/>
      <c r="H62" s="22"/>
      <c r="I62" s="22"/>
      <c r="J62" s="22"/>
      <c r="K62" s="23"/>
      <c r="L62" s="4"/>
      <c r="M62" s="6"/>
      <c r="N62" s="2"/>
      <c r="O62" s="151"/>
      <c r="P62" s="5"/>
      <c r="Q62" s="4"/>
      <c r="R62" s="3"/>
      <c r="S62" s="3"/>
      <c r="T62" s="155"/>
    </row>
    <row r="63" spans="1:20" ht="12.75">
      <c r="A63" s="55">
        <f t="shared" si="2"/>
        <v>0</v>
      </c>
      <c r="B63" s="55">
        <f>_XLFN.IFS(D63="Yes",COUNTIF($D$10:D62,"yes"),D63="No",COUNTIF($D$10:D62,"Yes"),D63="",COUNTIF($E$10:E62,"Yes"))</f>
        <v>0</v>
      </c>
      <c r="C63" s="24"/>
      <c r="D63" s="56" t="str">
        <f t="shared" si="0"/>
        <v/>
      </c>
      <c r="E63" s="150"/>
      <c r="F63" s="56" t="str">
        <f t="shared" si="1"/>
        <v/>
      </c>
      <c r="G63" s="150"/>
      <c r="H63" s="22"/>
      <c r="I63" s="22"/>
      <c r="J63" s="22"/>
      <c r="K63" s="23"/>
      <c r="L63" s="4"/>
      <c r="M63" s="6"/>
      <c r="N63" s="2"/>
      <c r="O63" s="151"/>
      <c r="P63" s="5"/>
      <c r="Q63" s="4"/>
      <c r="R63" s="3"/>
      <c r="S63" s="3"/>
      <c r="T63" s="155"/>
    </row>
    <row r="64" spans="1:20" ht="12.75">
      <c r="A64" s="55">
        <f t="shared" si="2"/>
        <v>0</v>
      </c>
      <c r="B64" s="55">
        <f>_XLFN.IFS(D64="Yes",COUNTIF($D$10:D63,"yes"),D64="No",COUNTIF($D$10:D63,"Yes"),D64="",COUNTIF($E$10:E63,"Yes"))</f>
        <v>0</v>
      </c>
      <c r="C64" s="24"/>
      <c r="D64" s="56" t="str">
        <f t="shared" si="0"/>
        <v/>
      </c>
      <c r="E64" s="150"/>
      <c r="F64" s="56" t="str">
        <f t="shared" si="1"/>
        <v/>
      </c>
      <c r="G64" s="150"/>
      <c r="H64" s="22"/>
      <c r="I64" s="22"/>
      <c r="J64" s="22"/>
      <c r="K64" s="23"/>
      <c r="L64" s="4"/>
      <c r="M64" s="6"/>
      <c r="N64" s="2"/>
      <c r="O64" s="151"/>
      <c r="P64" s="5"/>
      <c r="Q64" s="4"/>
      <c r="R64" s="3"/>
      <c r="S64" s="3"/>
      <c r="T64" s="155"/>
    </row>
    <row r="65" spans="1:20" ht="12.75">
      <c r="A65" s="55">
        <f t="shared" si="2"/>
        <v>0</v>
      </c>
      <c r="B65" s="55">
        <f>_XLFN.IFS(D65="Yes",COUNTIF($D$10:D64,"yes"),D65="No",COUNTIF($D$10:D64,"Yes"),D65="",COUNTIF($E$10:E64,"Yes"))</f>
        <v>0</v>
      </c>
      <c r="C65" s="24"/>
      <c r="D65" s="56" t="str">
        <f t="shared" si="0"/>
        <v/>
      </c>
      <c r="E65" s="150"/>
      <c r="F65" s="56" t="str">
        <f t="shared" si="1"/>
        <v/>
      </c>
      <c r="G65" s="150"/>
      <c r="H65" s="22"/>
      <c r="I65" s="22"/>
      <c r="J65" s="22"/>
      <c r="K65" s="23"/>
      <c r="L65" s="4"/>
      <c r="M65" s="6"/>
      <c r="N65" s="2"/>
      <c r="O65" s="151"/>
      <c r="P65" s="5"/>
      <c r="Q65" s="4"/>
      <c r="R65" s="3"/>
      <c r="S65" s="3"/>
      <c r="T65" s="155"/>
    </row>
    <row r="66" spans="1:20" ht="12.75">
      <c r="A66" s="55">
        <f t="shared" si="2"/>
        <v>0</v>
      </c>
      <c r="B66" s="55">
        <f>_XLFN.IFS(D66="Yes",COUNTIF($D$10:D65,"yes"),D66="No",COUNTIF($D$10:D65,"Yes"),D66="",COUNTIF($E$10:E65,"Yes"))</f>
        <v>0</v>
      </c>
      <c r="C66" s="24"/>
      <c r="D66" s="56" t="str">
        <f t="shared" si="0"/>
        <v/>
      </c>
      <c r="E66" s="150"/>
      <c r="F66" s="56" t="str">
        <f t="shared" si="1"/>
        <v/>
      </c>
      <c r="G66" s="150"/>
      <c r="H66" s="22"/>
      <c r="I66" s="22"/>
      <c r="J66" s="22"/>
      <c r="K66" s="23"/>
      <c r="L66" s="4"/>
      <c r="M66" s="6"/>
      <c r="N66" s="2"/>
      <c r="O66" s="151"/>
      <c r="P66" s="5"/>
      <c r="Q66" s="4"/>
      <c r="R66" s="3"/>
      <c r="S66" s="3"/>
      <c r="T66" s="155"/>
    </row>
    <row r="67" spans="1:20" ht="12.75">
      <c r="A67" s="55">
        <f t="shared" si="2"/>
        <v>0</v>
      </c>
      <c r="B67" s="55">
        <f>_XLFN.IFS(D67="Yes",COUNTIF($D$10:D66,"yes"),D67="No",COUNTIF($D$10:D66,"Yes"),D67="",COUNTIF($E$10:E66,"Yes"))</f>
        <v>0</v>
      </c>
      <c r="C67" s="24"/>
      <c r="D67" s="56" t="str">
        <f t="shared" si="0"/>
        <v/>
      </c>
      <c r="E67" s="150"/>
      <c r="F67" s="56" t="str">
        <f t="shared" si="1"/>
        <v/>
      </c>
      <c r="G67" s="150"/>
      <c r="H67" s="22"/>
      <c r="I67" s="22"/>
      <c r="J67" s="22"/>
      <c r="K67" s="23"/>
      <c r="L67" s="4"/>
      <c r="M67" s="6"/>
      <c r="N67" s="2"/>
      <c r="O67" s="151"/>
      <c r="P67" s="5"/>
      <c r="Q67" s="4"/>
      <c r="R67" s="3"/>
      <c r="S67" s="3"/>
      <c r="T67" s="155"/>
    </row>
    <row r="68" spans="1:20" ht="12.75">
      <c r="A68" s="55">
        <f t="shared" si="2"/>
        <v>0</v>
      </c>
      <c r="B68" s="55">
        <f>_XLFN.IFS(D68="Yes",COUNTIF($D$10:D67,"yes"),D68="No",COUNTIF($D$10:D67,"Yes"),D68="",COUNTIF($E$10:E67,"Yes"))</f>
        <v>0</v>
      </c>
      <c r="C68" s="24"/>
      <c r="D68" s="56" t="str">
        <f t="shared" si="0"/>
        <v/>
      </c>
      <c r="E68" s="150"/>
      <c r="F68" s="56" t="str">
        <f t="shared" si="1"/>
        <v/>
      </c>
      <c r="G68" s="150"/>
      <c r="H68" s="22"/>
      <c r="I68" s="22"/>
      <c r="J68" s="22"/>
      <c r="K68" s="23"/>
      <c r="L68" s="4"/>
      <c r="M68" s="6"/>
      <c r="N68" s="2"/>
      <c r="O68" s="151"/>
      <c r="P68" s="5"/>
      <c r="Q68" s="4"/>
      <c r="R68" s="3"/>
      <c r="S68" s="3"/>
      <c r="T68" s="155"/>
    </row>
    <row r="69" spans="1:20" ht="12.75">
      <c r="A69" s="55">
        <f t="shared" si="2"/>
        <v>0</v>
      </c>
      <c r="B69" s="55">
        <f>_XLFN.IFS(D69="Yes",COUNTIF($D$10:D68,"yes"),D69="No",COUNTIF($D$10:D68,"Yes"),D69="",COUNTIF($E$10:E68,"Yes"))</f>
        <v>0</v>
      </c>
      <c r="C69" s="24"/>
      <c r="D69" s="56" t="str">
        <f t="shared" si="0"/>
        <v/>
      </c>
      <c r="E69" s="150"/>
      <c r="F69" s="56" t="str">
        <f t="shared" si="1"/>
        <v/>
      </c>
      <c r="G69" s="150"/>
      <c r="H69" s="22"/>
      <c r="I69" s="22"/>
      <c r="J69" s="22"/>
      <c r="K69" s="23"/>
      <c r="L69" s="4"/>
      <c r="M69" s="6"/>
      <c r="N69" s="2"/>
      <c r="O69" s="151"/>
      <c r="P69" s="5"/>
      <c r="Q69" s="4"/>
      <c r="R69" s="3"/>
      <c r="S69" s="3"/>
      <c r="T69" s="155"/>
    </row>
    <row r="70" spans="1:20" ht="12.75">
      <c r="A70" s="55">
        <f t="shared" si="2"/>
        <v>0</v>
      </c>
      <c r="B70" s="55">
        <f>_XLFN.IFS(D70="Yes",COUNTIF($D$10:D69,"yes"),D70="No",COUNTIF($D$10:D69,"Yes"),D70="",COUNTIF($E$10:E69,"Yes"))</f>
        <v>0</v>
      </c>
      <c r="C70" s="24"/>
      <c r="D70" s="56" t="str">
        <f t="shared" si="0"/>
        <v/>
      </c>
      <c r="E70" s="150"/>
      <c r="F70" s="56" t="str">
        <f t="shared" si="1"/>
        <v/>
      </c>
      <c r="G70" s="150"/>
      <c r="H70" s="22"/>
      <c r="I70" s="22"/>
      <c r="J70" s="22"/>
      <c r="K70" s="23"/>
      <c r="L70" s="4"/>
      <c r="M70" s="6"/>
      <c r="N70" s="2"/>
      <c r="O70" s="151"/>
      <c r="P70" s="5"/>
      <c r="Q70" s="4"/>
      <c r="R70" s="3"/>
      <c r="S70" s="3"/>
      <c r="T70" s="155"/>
    </row>
    <row r="71" spans="1:20" ht="12.75">
      <c r="A71" s="55">
        <f t="shared" si="2"/>
        <v>0</v>
      </c>
      <c r="B71" s="55">
        <f>_XLFN.IFS(D71="Yes",COUNTIF($D$10:D70,"yes"),D71="No",COUNTIF($D$10:D70,"Yes"),D71="",COUNTIF($E$10:E70,"Yes"))</f>
        <v>0</v>
      </c>
      <c r="C71" s="24"/>
      <c r="D71" s="56" t="str">
        <f t="shared" si="0"/>
        <v/>
      </c>
      <c r="E71" s="150"/>
      <c r="F71" s="56" t="str">
        <f t="shared" si="1"/>
        <v/>
      </c>
      <c r="G71" s="150"/>
      <c r="H71" s="22"/>
      <c r="I71" s="22"/>
      <c r="J71" s="22"/>
      <c r="K71" s="23"/>
      <c r="L71" s="4"/>
      <c r="M71" s="6"/>
      <c r="N71" s="2"/>
      <c r="O71" s="151"/>
      <c r="P71" s="5"/>
      <c r="Q71" s="4"/>
      <c r="R71" s="3"/>
      <c r="S71" s="3"/>
      <c r="T71" s="155"/>
    </row>
    <row r="72" spans="1:20" ht="12.75">
      <c r="A72" s="55">
        <f t="shared" si="2"/>
        <v>0</v>
      </c>
      <c r="B72" s="55">
        <f>_XLFN.IFS(D72="Yes",COUNTIF($D$10:D71,"yes"),D72="No",COUNTIF($D$10:D71,"Yes"),D72="",COUNTIF($E$10:E71,"Yes"))</f>
        <v>0</v>
      </c>
      <c r="C72" s="24"/>
      <c r="D72" s="56" t="str">
        <f t="shared" si="0"/>
        <v/>
      </c>
      <c r="E72" s="150"/>
      <c r="F72" s="56" t="str">
        <f t="shared" si="1"/>
        <v/>
      </c>
      <c r="G72" s="150"/>
      <c r="H72" s="22"/>
      <c r="I72" s="22"/>
      <c r="J72" s="22"/>
      <c r="K72" s="23"/>
      <c r="L72" s="4"/>
      <c r="M72" s="6"/>
      <c r="N72" s="2"/>
      <c r="O72" s="151"/>
      <c r="P72" s="5"/>
      <c r="Q72" s="4"/>
      <c r="R72" s="3"/>
      <c r="S72" s="3"/>
      <c r="T72" s="155"/>
    </row>
    <row r="73" spans="1:20" ht="12.75">
      <c r="A73" s="55">
        <f t="shared" si="2"/>
        <v>0</v>
      </c>
      <c r="B73" s="55">
        <f>_XLFN.IFS(D73="Yes",COUNTIF($D$10:D72,"yes"),D73="No",COUNTIF($D$10:D72,"Yes"),D73="",COUNTIF($E$10:E72,"Yes"))</f>
        <v>0</v>
      </c>
      <c r="C73" s="24"/>
      <c r="D73" s="56" t="str">
        <f t="shared" si="0"/>
        <v/>
      </c>
      <c r="E73" s="150"/>
      <c r="F73" s="56" t="str">
        <f t="shared" si="1"/>
        <v/>
      </c>
      <c r="G73" s="150"/>
      <c r="H73" s="22"/>
      <c r="I73" s="22"/>
      <c r="J73" s="22"/>
      <c r="K73" s="23"/>
      <c r="L73" s="4"/>
      <c r="M73" s="6"/>
      <c r="N73" s="2"/>
      <c r="O73" s="151"/>
      <c r="P73" s="5"/>
      <c r="Q73" s="4"/>
      <c r="R73" s="3"/>
      <c r="S73" s="3"/>
      <c r="T73" s="155"/>
    </row>
    <row r="74" spans="1:20" ht="12.75">
      <c r="A74" s="55">
        <f t="shared" si="2"/>
        <v>0</v>
      </c>
      <c r="B74" s="55">
        <f>_XLFN.IFS(D74="Yes",COUNTIF($D$10:D73,"yes"),D74="No",COUNTIF($D$10:D73,"Yes"),D74="",COUNTIF($E$10:E73,"Yes"))</f>
        <v>0</v>
      </c>
      <c r="C74" s="24"/>
      <c r="D74" s="56" t="str">
        <f t="shared" si="0"/>
        <v/>
      </c>
      <c r="E74" s="150"/>
      <c r="F74" s="56" t="str">
        <f t="shared" si="1"/>
        <v/>
      </c>
      <c r="G74" s="150"/>
      <c r="H74" s="22"/>
      <c r="I74" s="22"/>
      <c r="J74" s="22"/>
      <c r="K74" s="23"/>
      <c r="L74" s="4"/>
      <c r="M74" s="6"/>
      <c r="N74" s="2"/>
      <c r="O74" s="151"/>
      <c r="P74" s="5"/>
      <c r="Q74" s="4"/>
      <c r="R74" s="3"/>
      <c r="S74" s="3"/>
      <c r="T74" s="155"/>
    </row>
    <row r="75" spans="1:20" ht="12.75">
      <c r="A75" s="55">
        <f t="shared" si="2"/>
        <v>0</v>
      </c>
      <c r="B75" s="55">
        <f>_XLFN.IFS(D75="Yes",COUNTIF($D$10:D74,"yes"),D75="No",COUNTIF($D$10:D74,"Yes"),D75="",COUNTIF($E$10:E74,"Yes"))</f>
        <v>0</v>
      </c>
      <c r="C75" s="24"/>
      <c r="D75" s="56" t="str">
        <f aca="true" t="shared" si="3" ref="D75:D138">IF(C75&gt;1,_XLFN.IFS($V$10="YesYes","Error",$V$10="YesNo","Yes",$V$10="NoYes",IF(H75&gt;=$F$4,"Yes","No"),$V$10="NoNo",""),"")</f>
        <v/>
      </c>
      <c r="E75" s="150"/>
      <c r="F75" s="56" t="str">
        <f aca="true" t="shared" si="4" ref="F75:F138">_XLFN.IFS($F$6="","",D75="Yes",IF($F$5="Yes",$F$6,""),E75="Yes",IF($F$5="Yes",$F$6,""),D75="","",E75="","",D75="No","",E75="No","")</f>
        <v/>
      </c>
      <c r="G75" s="150"/>
      <c r="H75" s="22"/>
      <c r="I75" s="22"/>
      <c r="J75" s="22"/>
      <c r="K75" s="23"/>
      <c r="L75" s="4"/>
      <c r="M75" s="6"/>
      <c r="N75" s="2"/>
      <c r="O75" s="151"/>
      <c r="P75" s="5"/>
      <c r="Q75" s="4"/>
      <c r="R75" s="3"/>
      <c r="S75" s="3"/>
      <c r="T75" s="155"/>
    </row>
    <row r="76" spans="1:20" ht="12.75">
      <c r="A76" s="55">
        <f aca="true" t="shared" si="5" ref="A76:A139">_XLFN.IFS(D76="yes",1+B76,E76="yes",1+B76,D76="",0,E76="",0)</f>
        <v>0</v>
      </c>
      <c r="B76" s="55">
        <f>_XLFN.IFS(D76="Yes",COUNTIF($D$10:D75,"yes"),D76="No",COUNTIF($D$10:D75,"Yes"),D76="",COUNTIF($E$10:E75,"Yes"))</f>
        <v>0</v>
      </c>
      <c r="C76" s="24"/>
      <c r="D76" s="56" t="str">
        <f t="shared" si="3"/>
        <v/>
      </c>
      <c r="E76" s="150"/>
      <c r="F76" s="56" t="str">
        <f t="shared" si="4"/>
        <v/>
      </c>
      <c r="G76" s="150"/>
      <c r="H76" s="22"/>
      <c r="I76" s="22"/>
      <c r="J76" s="22"/>
      <c r="K76" s="23"/>
      <c r="L76" s="4"/>
      <c r="M76" s="6"/>
      <c r="N76" s="2"/>
      <c r="O76" s="151"/>
      <c r="P76" s="5"/>
      <c r="Q76" s="4"/>
      <c r="R76" s="3"/>
      <c r="S76" s="3"/>
      <c r="T76" s="155"/>
    </row>
    <row r="77" spans="1:20" ht="12.75">
      <c r="A77" s="55">
        <f t="shared" si="5"/>
        <v>0</v>
      </c>
      <c r="B77" s="55">
        <f>_XLFN.IFS(D77="Yes",COUNTIF($D$10:D76,"yes"),D77="No",COUNTIF($D$10:D76,"Yes"),D77="",COUNTIF($E$10:E76,"Yes"))</f>
        <v>0</v>
      </c>
      <c r="C77" s="24"/>
      <c r="D77" s="56" t="str">
        <f t="shared" si="3"/>
        <v/>
      </c>
      <c r="E77" s="150"/>
      <c r="F77" s="56" t="str">
        <f t="shared" si="4"/>
        <v/>
      </c>
      <c r="G77" s="150"/>
      <c r="H77" s="22"/>
      <c r="I77" s="22"/>
      <c r="J77" s="22"/>
      <c r="K77" s="23"/>
      <c r="L77" s="4"/>
      <c r="M77" s="6"/>
      <c r="N77" s="2"/>
      <c r="O77" s="151"/>
      <c r="P77" s="5"/>
      <c r="Q77" s="4"/>
      <c r="R77" s="3"/>
      <c r="S77" s="3"/>
      <c r="T77" s="155"/>
    </row>
    <row r="78" spans="1:20" ht="12.75">
      <c r="A78" s="55">
        <f t="shared" si="5"/>
        <v>0</v>
      </c>
      <c r="B78" s="55">
        <f>_XLFN.IFS(D78="Yes",COUNTIF($D$10:D77,"yes"),D78="No",COUNTIF($D$10:D77,"Yes"),D78="",COUNTIF($E$10:E77,"Yes"))</f>
        <v>0</v>
      </c>
      <c r="C78" s="24"/>
      <c r="D78" s="56" t="str">
        <f t="shared" si="3"/>
        <v/>
      </c>
      <c r="E78" s="150"/>
      <c r="F78" s="56" t="str">
        <f t="shared" si="4"/>
        <v/>
      </c>
      <c r="G78" s="150"/>
      <c r="H78" s="22"/>
      <c r="I78" s="22"/>
      <c r="J78" s="22"/>
      <c r="K78" s="23"/>
      <c r="L78" s="4"/>
      <c r="M78" s="6"/>
      <c r="N78" s="2"/>
      <c r="O78" s="151"/>
      <c r="P78" s="5"/>
      <c r="Q78" s="4"/>
      <c r="R78" s="3"/>
      <c r="S78" s="3"/>
      <c r="T78" s="155"/>
    </row>
    <row r="79" spans="1:20" ht="12.75">
      <c r="A79" s="55">
        <f t="shared" si="5"/>
        <v>0</v>
      </c>
      <c r="B79" s="55">
        <f>_XLFN.IFS(D79="Yes",COUNTIF($D$10:D78,"yes"),D79="No",COUNTIF($D$10:D78,"Yes"),D79="",COUNTIF($E$10:E78,"Yes"))</f>
        <v>0</v>
      </c>
      <c r="C79" s="24"/>
      <c r="D79" s="56" t="str">
        <f t="shared" si="3"/>
        <v/>
      </c>
      <c r="E79" s="150"/>
      <c r="F79" s="56" t="str">
        <f t="shared" si="4"/>
        <v/>
      </c>
      <c r="G79" s="150"/>
      <c r="H79" s="22"/>
      <c r="I79" s="22"/>
      <c r="J79" s="22"/>
      <c r="K79" s="23"/>
      <c r="L79" s="4"/>
      <c r="M79" s="6"/>
      <c r="N79" s="2"/>
      <c r="O79" s="151"/>
      <c r="P79" s="5"/>
      <c r="Q79" s="4"/>
      <c r="R79" s="3"/>
      <c r="S79" s="3"/>
      <c r="T79" s="155"/>
    </row>
    <row r="80" spans="1:20" ht="12.75">
      <c r="A80" s="55">
        <f t="shared" si="5"/>
        <v>0</v>
      </c>
      <c r="B80" s="55">
        <f>_XLFN.IFS(D80="Yes",COUNTIF($D$10:D79,"yes"),D80="No",COUNTIF($D$10:D79,"Yes"),D80="",COUNTIF($E$10:E79,"Yes"))</f>
        <v>0</v>
      </c>
      <c r="C80" s="24"/>
      <c r="D80" s="56" t="str">
        <f t="shared" si="3"/>
        <v/>
      </c>
      <c r="E80" s="150"/>
      <c r="F80" s="56" t="str">
        <f t="shared" si="4"/>
        <v/>
      </c>
      <c r="G80" s="150"/>
      <c r="H80" s="22"/>
      <c r="I80" s="22"/>
      <c r="J80" s="22"/>
      <c r="K80" s="23"/>
      <c r="L80" s="4"/>
      <c r="M80" s="6"/>
      <c r="N80" s="2"/>
      <c r="O80" s="151"/>
      <c r="P80" s="5"/>
      <c r="Q80" s="4"/>
      <c r="R80" s="3"/>
      <c r="S80" s="3"/>
      <c r="T80" s="155"/>
    </row>
    <row r="81" spans="1:20" ht="12.75">
      <c r="A81" s="55">
        <f t="shared" si="5"/>
        <v>0</v>
      </c>
      <c r="B81" s="55">
        <f>_XLFN.IFS(D81="Yes",COUNTIF($D$10:D80,"yes"),D81="No",COUNTIF($D$10:D80,"Yes"),D81="",COUNTIF($E$10:E80,"Yes"))</f>
        <v>0</v>
      </c>
      <c r="C81" s="24"/>
      <c r="D81" s="56" t="str">
        <f t="shared" si="3"/>
        <v/>
      </c>
      <c r="E81" s="150"/>
      <c r="F81" s="56" t="str">
        <f t="shared" si="4"/>
        <v/>
      </c>
      <c r="G81" s="150"/>
      <c r="H81" s="22"/>
      <c r="I81" s="22"/>
      <c r="J81" s="22"/>
      <c r="K81" s="23"/>
      <c r="L81" s="4"/>
      <c r="M81" s="6"/>
      <c r="N81" s="2"/>
      <c r="O81" s="151"/>
      <c r="P81" s="5"/>
      <c r="Q81" s="4"/>
      <c r="R81" s="3"/>
      <c r="S81" s="3"/>
      <c r="T81" s="155"/>
    </row>
    <row r="82" spans="1:20" ht="12.75">
      <c r="A82" s="55">
        <f t="shared" si="5"/>
        <v>0</v>
      </c>
      <c r="B82" s="55">
        <f>_XLFN.IFS(D82="Yes",COUNTIF($D$10:D81,"yes"),D82="No",COUNTIF($D$10:D81,"Yes"),D82="",COUNTIF($E$10:E81,"Yes"))</f>
        <v>0</v>
      </c>
      <c r="C82" s="24"/>
      <c r="D82" s="56" t="str">
        <f t="shared" si="3"/>
        <v/>
      </c>
      <c r="E82" s="150"/>
      <c r="F82" s="56" t="str">
        <f t="shared" si="4"/>
        <v/>
      </c>
      <c r="G82" s="150"/>
      <c r="H82" s="22"/>
      <c r="I82" s="22"/>
      <c r="J82" s="22"/>
      <c r="K82" s="23"/>
      <c r="L82" s="4"/>
      <c r="M82" s="6"/>
      <c r="N82" s="2"/>
      <c r="O82" s="151"/>
      <c r="P82" s="5"/>
      <c r="Q82" s="4"/>
      <c r="R82" s="3"/>
      <c r="S82" s="3"/>
      <c r="T82" s="155"/>
    </row>
    <row r="83" spans="1:20" ht="12.75">
      <c r="A83" s="55">
        <f t="shared" si="5"/>
        <v>0</v>
      </c>
      <c r="B83" s="55">
        <f>_XLFN.IFS(D83="Yes",COUNTIF($D$10:D82,"yes"),D83="No",COUNTIF($D$10:D82,"Yes"),D83="",COUNTIF($E$10:E82,"Yes"))</f>
        <v>0</v>
      </c>
      <c r="C83" s="24"/>
      <c r="D83" s="56" t="str">
        <f t="shared" si="3"/>
        <v/>
      </c>
      <c r="E83" s="150"/>
      <c r="F83" s="56" t="str">
        <f t="shared" si="4"/>
        <v/>
      </c>
      <c r="G83" s="150"/>
      <c r="H83" s="22"/>
      <c r="I83" s="22"/>
      <c r="J83" s="22"/>
      <c r="K83" s="23"/>
      <c r="L83" s="4"/>
      <c r="M83" s="6"/>
      <c r="N83" s="2"/>
      <c r="O83" s="151"/>
      <c r="P83" s="5"/>
      <c r="Q83" s="4"/>
      <c r="R83" s="3"/>
      <c r="S83" s="3"/>
      <c r="T83" s="155"/>
    </row>
    <row r="84" spans="1:20" ht="12.75">
      <c r="A84" s="55">
        <f t="shared" si="5"/>
        <v>0</v>
      </c>
      <c r="B84" s="55">
        <f>_XLFN.IFS(D84="Yes",COUNTIF($D$10:D83,"yes"),D84="No",COUNTIF($D$10:D83,"Yes"),D84="",COUNTIF($E$10:E83,"Yes"))</f>
        <v>0</v>
      </c>
      <c r="C84" s="24"/>
      <c r="D84" s="56" t="str">
        <f t="shared" si="3"/>
        <v/>
      </c>
      <c r="E84" s="150"/>
      <c r="F84" s="56" t="str">
        <f t="shared" si="4"/>
        <v/>
      </c>
      <c r="G84" s="150"/>
      <c r="H84" s="22"/>
      <c r="I84" s="22"/>
      <c r="J84" s="22"/>
      <c r="K84" s="23"/>
      <c r="L84" s="4"/>
      <c r="M84" s="6"/>
      <c r="N84" s="2"/>
      <c r="O84" s="151"/>
      <c r="P84" s="5"/>
      <c r="Q84" s="4"/>
      <c r="R84" s="3"/>
      <c r="S84" s="3"/>
      <c r="T84" s="155"/>
    </row>
    <row r="85" spans="1:20" ht="12.75">
      <c r="A85" s="55">
        <f t="shared" si="5"/>
        <v>0</v>
      </c>
      <c r="B85" s="55">
        <f>_XLFN.IFS(D85="Yes",COUNTIF($D$10:D84,"yes"),D85="No",COUNTIF($D$10:D84,"Yes"),D85="",COUNTIF($E$10:E84,"Yes"))</f>
        <v>0</v>
      </c>
      <c r="C85" s="24"/>
      <c r="D85" s="56" t="str">
        <f t="shared" si="3"/>
        <v/>
      </c>
      <c r="E85" s="150"/>
      <c r="F85" s="56" t="str">
        <f t="shared" si="4"/>
        <v/>
      </c>
      <c r="G85" s="150"/>
      <c r="H85" s="22"/>
      <c r="I85" s="22"/>
      <c r="J85" s="22"/>
      <c r="K85" s="23"/>
      <c r="L85" s="4"/>
      <c r="M85" s="6"/>
      <c r="N85" s="2"/>
      <c r="O85" s="151"/>
      <c r="P85" s="5"/>
      <c r="Q85" s="4"/>
      <c r="R85" s="3"/>
      <c r="S85" s="3"/>
      <c r="T85" s="155"/>
    </row>
    <row r="86" spans="1:20" ht="12.75">
      <c r="A86" s="55">
        <f t="shared" si="5"/>
        <v>0</v>
      </c>
      <c r="B86" s="55">
        <f>_XLFN.IFS(D86="Yes",COUNTIF($D$10:D85,"yes"),D86="No",COUNTIF($D$10:D85,"Yes"),D86="",COUNTIF($E$10:E85,"Yes"))</f>
        <v>0</v>
      </c>
      <c r="C86" s="24"/>
      <c r="D86" s="56" t="str">
        <f t="shared" si="3"/>
        <v/>
      </c>
      <c r="E86" s="150"/>
      <c r="F86" s="56" t="str">
        <f t="shared" si="4"/>
        <v/>
      </c>
      <c r="G86" s="150"/>
      <c r="H86" s="22"/>
      <c r="I86" s="22"/>
      <c r="J86" s="22"/>
      <c r="K86" s="23"/>
      <c r="L86" s="4"/>
      <c r="M86" s="6"/>
      <c r="N86" s="2"/>
      <c r="O86" s="151"/>
      <c r="P86" s="5"/>
      <c r="Q86" s="4"/>
      <c r="R86" s="3"/>
      <c r="S86" s="3"/>
      <c r="T86" s="155"/>
    </row>
    <row r="87" spans="1:20" ht="12.75">
      <c r="A87" s="55">
        <f t="shared" si="5"/>
        <v>0</v>
      </c>
      <c r="B87" s="55">
        <f>_XLFN.IFS(D87="Yes",COUNTIF($D$10:D86,"yes"),D87="No",COUNTIF($D$10:D86,"Yes"),D87="",COUNTIF($E$10:E86,"Yes"))</f>
        <v>0</v>
      </c>
      <c r="C87" s="24"/>
      <c r="D87" s="56" t="str">
        <f t="shared" si="3"/>
        <v/>
      </c>
      <c r="E87" s="150"/>
      <c r="F87" s="56" t="str">
        <f t="shared" si="4"/>
        <v/>
      </c>
      <c r="G87" s="150"/>
      <c r="H87" s="22"/>
      <c r="I87" s="22"/>
      <c r="J87" s="22"/>
      <c r="K87" s="23"/>
      <c r="L87" s="4"/>
      <c r="M87" s="6"/>
      <c r="N87" s="2"/>
      <c r="O87" s="151"/>
      <c r="P87" s="5"/>
      <c r="Q87" s="4"/>
      <c r="R87" s="3"/>
      <c r="S87" s="3"/>
      <c r="T87" s="155"/>
    </row>
    <row r="88" spans="1:20" ht="12.75">
      <c r="A88" s="55">
        <f t="shared" si="5"/>
        <v>0</v>
      </c>
      <c r="B88" s="55">
        <f>_XLFN.IFS(D88="Yes",COUNTIF($D$10:D87,"yes"),D88="No",COUNTIF($D$10:D87,"Yes"),D88="",COUNTIF($E$10:E87,"Yes"))</f>
        <v>0</v>
      </c>
      <c r="C88" s="24"/>
      <c r="D88" s="56" t="str">
        <f t="shared" si="3"/>
        <v/>
      </c>
      <c r="E88" s="150"/>
      <c r="F88" s="56" t="str">
        <f t="shared" si="4"/>
        <v/>
      </c>
      <c r="G88" s="150"/>
      <c r="H88" s="22"/>
      <c r="I88" s="22"/>
      <c r="J88" s="22"/>
      <c r="K88" s="23"/>
      <c r="L88" s="4"/>
      <c r="M88" s="6"/>
      <c r="N88" s="2"/>
      <c r="O88" s="151"/>
      <c r="P88" s="5"/>
      <c r="Q88" s="4"/>
      <c r="R88" s="3"/>
      <c r="S88" s="3"/>
      <c r="T88" s="155"/>
    </row>
    <row r="89" spans="1:20" ht="12.75">
      <c r="A89" s="55">
        <f t="shared" si="5"/>
        <v>0</v>
      </c>
      <c r="B89" s="55">
        <f>_XLFN.IFS(D89="Yes",COUNTIF($D$10:D88,"yes"),D89="No",COUNTIF($D$10:D88,"Yes"),D89="",COUNTIF($E$10:E88,"Yes"))</f>
        <v>0</v>
      </c>
      <c r="C89" s="24"/>
      <c r="D89" s="56" t="str">
        <f t="shared" si="3"/>
        <v/>
      </c>
      <c r="E89" s="150"/>
      <c r="F89" s="56" t="str">
        <f t="shared" si="4"/>
        <v/>
      </c>
      <c r="G89" s="150"/>
      <c r="H89" s="22"/>
      <c r="I89" s="22"/>
      <c r="J89" s="22"/>
      <c r="K89" s="23"/>
      <c r="L89" s="4"/>
      <c r="M89" s="6"/>
      <c r="N89" s="2"/>
      <c r="O89" s="151"/>
      <c r="P89" s="5"/>
      <c r="Q89" s="4"/>
      <c r="R89" s="3"/>
      <c r="S89" s="3"/>
      <c r="T89" s="155"/>
    </row>
    <row r="90" spans="1:20" ht="12.75">
      <c r="A90" s="55">
        <f t="shared" si="5"/>
        <v>0</v>
      </c>
      <c r="B90" s="55">
        <f>_XLFN.IFS(D90="Yes",COUNTIF($D$10:D89,"yes"),D90="No",COUNTIF($D$10:D89,"Yes"),D90="",COUNTIF($E$10:E89,"Yes"))</f>
        <v>0</v>
      </c>
      <c r="C90" s="24"/>
      <c r="D90" s="56" t="str">
        <f t="shared" si="3"/>
        <v/>
      </c>
      <c r="E90" s="150"/>
      <c r="F90" s="56" t="str">
        <f t="shared" si="4"/>
        <v/>
      </c>
      <c r="G90" s="150"/>
      <c r="H90" s="22"/>
      <c r="I90" s="22"/>
      <c r="J90" s="22"/>
      <c r="K90" s="23"/>
      <c r="L90" s="4"/>
      <c r="M90" s="6"/>
      <c r="N90" s="2"/>
      <c r="O90" s="151"/>
      <c r="P90" s="5"/>
      <c r="Q90" s="4"/>
      <c r="R90" s="3"/>
      <c r="S90" s="3"/>
      <c r="T90" s="155"/>
    </row>
    <row r="91" spans="1:20" ht="12.75">
      <c r="A91" s="55">
        <f t="shared" si="5"/>
        <v>0</v>
      </c>
      <c r="B91" s="55">
        <f>_XLFN.IFS(D91="Yes",COUNTIF($D$10:D90,"yes"),D91="No",COUNTIF($D$10:D90,"Yes"),D91="",COUNTIF($E$10:E90,"Yes"))</f>
        <v>0</v>
      </c>
      <c r="C91" s="24"/>
      <c r="D91" s="56" t="str">
        <f t="shared" si="3"/>
        <v/>
      </c>
      <c r="E91" s="150"/>
      <c r="F91" s="56" t="str">
        <f t="shared" si="4"/>
        <v/>
      </c>
      <c r="G91" s="150"/>
      <c r="H91" s="22"/>
      <c r="I91" s="22"/>
      <c r="J91" s="22"/>
      <c r="K91" s="23"/>
      <c r="L91" s="4"/>
      <c r="M91" s="6"/>
      <c r="N91" s="2"/>
      <c r="O91" s="151"/>
      <c r="P91" s="5"/>
      <c r="Q91" s="4"/>
      <c r="R91" s="3"/>
      <c r="S91" s="3"/>
      <c r="T91" s="155"/>
    </row>
    <row r="92" spans="1:20" ht="12.75">
      <c r="A92" s="55">
        <f t="shared" si="5"/>
        <v>0</v>
      </c>
      <c r="B92" s="55">
        <f>_XLFN.IFS(D92="Yes",COUNTIF($D$10:D91,"yes"),D92="No",COUNTIF($D$10:D91,"Yes"),D92="",COUNTIF($E$10:E91,"Yes"))</f>
        <v>0</v>
      </c>
      <c r="C92" s="24"/>
      <c r="D92" s="56" t="str">
        <f t="shared" si="3"/>
        <v/>
      </c>
      <c r="E92" s="150"/>
      <c r="F92" s="56" t="str">
        <f t="shared" si="4"/>
        <v/>
      </c>
      <c r="G92" s="150"/>
      <c r="H92" s="22"/>
      <c r="I92" s="22"/>
      <c r="J92" s="22"/>
      <c r="K92" s="23"/>
      <c r="L92" s="4"/>
      <c r="M92" s="6"/>
      <c r="N92" s="2"/>
      <c r="O92" s="151"/>
      <c r="P92" s="5"/>
      <c r="Q92" s="4"/>
      <c r="R92" s="3"/>
      <c r="S92" s="3"/>
      <c r="T92" s="155"/>
    </row>
    <row r="93" spans="1:20" ht="12.75">
      <c r="A93" s="55">
        <f t="shared" si="5"/>
        <v>0</v>
      </c>
      <c r="B93" s="55">
        <f>_XLFN.IFS(D93="Yes",COUNTIF($D$10:D92,"yes"),D93="No",COUNTIF($D$10:D92,"Yes"),D93="",COUNTIF($E$10:E92,"Yes"))</f>
        <v>0</v>
      </c>
      <c r="C93" s="24"/>
      <c r="D93" s="56" t="str">
        <f t="shared" si="3"/>
        <v/>
      </c>
      <c r="E93" s="150"/>
      <c r="F93" s="56" t="str">
        <f t="shared" si="4"/>
        <v/>
      </c>
      <c r="G93" s="150"/>
      <c r="H93" s="22"/>
      <c r="I93" s="22"/>
      <c r="J93" s="22"/>
      <c r="K93" s="23"/>
      <c r="L93" s="4"/>
      <c r="M93" s="6"/>
      <c r="N93" s="2"/>
      <c r="O93" s="151"/>
      <c r="P93" s="5"/>
      <c r="Q93" s="4"/>
      <c r="R93" s="3"/>
      <c r="S93" s="3"/>
      <c r="T93" s="155"/>
    </row>
    <row r="94" spans="1:20" ht="12.75">
      <c r="A94" s="55">
        <f t="shared" si="5"/>
        <v>0</v>
      </c>
      <c r="B94" s="55">
        <f>_XLFN.IFS(D94="Yes",COUNTIF($D$10:D93,"yes"),D94="No",COUNTIF($D$10:D93,"Yes"),D94="",COUNTIF($E$10:E93,"Yes"))</f>
        <v>0</v>
      </c>
      <c r="C94" s="24"/>
      <c r="D94" s="56" t="str">
        <f t="shared" si="3"/>
        <v/>
      </c>
      <c r="E94" s="150"/>
      <c r="F94" s="56" t="str">
        <f t="shared" si="4"/>
        <v/>
      </c>
      <c r="G94" s="150"/>
      <c r="H94" s="22"/>
      <c r="I94" s="22"/>
      <c r="J94" s="22"/>
      <c r="K94" s="23"/>
      <c r="L94" s="4"/>
      <c r="M94" s="6"/>
      <c r="N94" s="2"/>
      <c r="O94" s="151"/>
      <c r="P94" s="5"/>
      <c r="Q94" s="4"/>
      <c r="R94" s="3"/>
      <c r="S94" s="3"/>
      <c r="T94" s="155"/>
    </row>
    <row r="95" spans="1:20" ht="12.75">
      <c r="A95" s="55">
        <f t="shared" si="5"/>
        <v>0</v>
      </c>
      <c r="B95" s="55">
        <f>_XLFN.IFS(D95="Yes",COUNTIF($D$10:D94,"yes"),D95="No",COUNTIF($D$10:D94,"Yes"),D95="",COUNTIF($E$10:E94,"Yes"))</f>
        <v>0</v>
      </c>
      <c r="C95" s="24"/>
      <c r="D95" s="56" t="str">
        <f t="shared" si="3"/>
        <v/>
      </c>
      <c r="E95" s="150"/>
      <c r="F95" s="56" t="str">
        <f t="shared" si="4"/>
        <v/>
      </c>
      <c r="G95" s="150"/>
      <c r="H95" s="22"/>
      <c r="I95" s="22"/>
      <c r="J95" s="22"/>
      <c r="K95" s="23"/>
      <c r="L95" s="4"/>
      <c r="M95" s="6"/>
      <c r="N95" s="2"/>
      <c r="O95" s="151"/>
      <c r="P95" s="5"/>
      <c r="Q95" s="4"/>
      <c r="R95" s="3"/>
      <c r="S95" s="3"/>
      <c r="T95" s="155"/>
    </row>
    <row r="96" spans="1:20" ht="12.75">
      <c r="A96" s="55">
        <f t="shared" si="5"/>
        <v>0</v>
      </c>
      <c r="B96" s="55">
        <f>_XLFN.IFS(D96="Yes",COUNTIF($D$10:D95,"yes"),D96="No",COUNTIF($D$10:D95,"Yes"),D96="",COUNTIF($E$10:E95,"Yes"))</f>
        <v>0</v>
      </c>
      <c r="C96" s="24"/>
      <c r="D96" s="56" t="str">
        <f t="shared" si="3"/>
        <v/>
      </c>
      <c r="E96" s="150"/>
      <c r="F96" s="56" t="str">
        <f t="shared" si="4"/>
        <v/>
      </c>
      <c r="G96" s="150"/>
      <c r="H96" s="22"/>
      <c r="I96" s="22"/>
      <c r="J96" s="22"/>
      <c r="K96" s="23"/>
      <c r="L96" s="4"/>
      <c r="M96" s="6"/>
      <c r="N96" s="2"/>
      <c r="O96" s="151"/>
      <c r="P96" s="5"/>
      <c r="Q96" s="4"/>
      <c r="R96" s="3"/>
      <c r="S96" s="3"/>
      <c r="T96" s="155"/>
    </row>
    <row r="97" spans="1:20" ht="12.75">
      <c r="A97" s="55">
        <f t="shared" si="5"/>
        <v>0</v>
      </c>
      <c r="B97" s="55">
        <f>_XLFN.IFS(D97="Yes",COUNTIF($D$10:D96,"yes"),D97="No",COUNTIF($D$10:D96,"Yes"),D97="",COUNTIF($E$10:E96,"Yes"))</f>
        <v>0</v>
      </c>
      <c r="C97" s="24"/>
      <c r="D97" s="56" t="str">
        <f t="shared" si="3"/>
        <v/>
      </c>
      <c r="E97" s="150"/>
      <c r="F97" s="56" t="str">
        <f t="shared" si="4"/>
        <v/>
      </c>
      <c r="G97" s="150"/>
      <c r="H97" s="22"/>
      <c r="I97" s="22"/>
      <c r="J97" s="22"/>
      <c r="K97" s="23"/>
      <c r="L97" s="4"/>
      <c r="M97" s="6"/>
      <c r="N97" s="2"/>
      <c r="O97" s="151"/>
      <c r="P97" s="5"/>
      <c r="Q97" s="4"/>
      <c r="R97" s="3"/>
      <c r="S97" s="3"/>
      <c r="T97" s="155"/>
    </row>
    <row r="98" spans="1:20" ht="12.75">
      <c r="A98" s="55">
        <f t="shared" si="5"/>
        <v>0</v>
      </c>
      <c r="B98" s="55">
        <f>_XLFN.IFS(D98="Yes",COUNTIF($D$10:D97,"yes"),D98="No",COUNTIF($D$10:D97,"Yes"),D98="",COUNTIF($E$10:E97,"Yes"))</f>
        <v>0</v>
      </c>
      <c r="C98" s="24"/>
      <c r="D98" s="56" t="str">
        <f t="shared" si="3"/>
        <v/>
      </c>
      <c r="E98" s="150"/>
      <c r="F98" s="56" t="str">
        <f t="shared" si="4"/>
        <v/>
      </c>
      <c r="G98" s="150"/>
      <c r="H98" s="22"/>
      <c r="I98" s="22"/>
      <c r="J98" s="22"/>
      <c r="K98" s="23"/>
      <c r="L98" s="4"/>
      <c r="M98" s="6"/>
      <c r="N98" s="2"/>
      <c r="O98" s="151"/>
      <c r="P98" s="5"/>
      <c r="Q98" s="4"/>
      <c r="R98" s="3"/>
      <c r="S98" s="3"/>
      <c r="T98" s="155"/>
    </row>
    <row r="99" spans="1:20" ht="12.75">
      <c r="A99" s="55">
        <f t="shared" si="5"/>
        <v>0</v>
      </c>
      <c r="B99" s="55">
        <f>_XLFN.IFS(D99="Yes",COUNTIF($D$10:D98,"yes"),D99="No",COUNTIF($D$10:D98,"Yes"),D99="",COUNTIF($E$10:E98,"Yes"))</f>
        <v>0</v>
      </c>
      <c r="C99" s="24"/>
      <c r="D99" s="56" t="str">
        <f t="shared" si="3"/>
        <v/>
      </c>
      <c r="E99" s="150"/>
      <c r="F99" s="56" t="str">
        <f t="shared" si="4"/>
        <v/>
      </c>
      <c r="G99" s="150"/>
      <c r="H99" s="22"/>
      <c r="I99" s="22"/>
      <c r="J99" s="22"/>
      <c r="K99" s="23"/>
      <c r="L99" s="4"/>
      <c r="M99" s="6"/>
      <c r="N99" s="2"/>
      <c r="O99" s="151"/>
      <c r="P99" s="5"/>
      <c r="Q99" s="4"/>
      <c r="R99" s="3"/>
      <c r="S99" s="3"/>
      <c r="T99" s="155"/>
    </row>
    <row r="100" spans="1:20" ht="12.75">
      <c r="A100" s="55">
        <f t="shared" si="5"/>
        <v>0</v>
      </c>
      <c r="B100" s="55">
        <f>_XLFN.IFS(D100="Yes",COUNTIF($D$10:D99,"yes"),D100="No",COUNTIF($D$10:D99,"Yes"),D100="",COUNTIF($E$10:E99,"Yes"))</f>
        <v>0</v>
      </c>
      <c r="C100" s="24"/>
      <c r="D100" s="56" t="str">
        <f t="shared" si="3"/>
        <v/>
      </c>
      <c r="E100" s="150"/>
      <c r="F100" s="56" t="str">
        <f t="shared" si="4"/>
        <v/>
      </c>
      <c r="G100" s="150"/>
      <c r="H100" s="22"/>
      <c r="I100" s="22"/>
      <c r="J100" s="22"/>
      <c r="K100" s="23"/>
      <c r="L100" s="4"/>
      <c r="M100" s="6"/>
      <c r="N100" s="2"/>
      <c r="O100" s="151"/>
      <c r="P100" s="5"/>
      <c r="Q100" s="4"/>
      <c r="R100" s="3"/>
      <c r="S100" s="3"/>
      <c r="T100" s="155"/>
    </row>
    <row r="101" spans="1:20" ht="12.75">
      <c r="A101" s="55">
        <f t="shared" si="5"/>
        <v>0</v>
      </c>
      <c r="B101" s="55">
        <f>_XLFN.IFS(D101="Yes",COUNTIF($D$10:D100,"yes"),D101="No",COUNTIF($D$10:D100,"Yes"),D101="",COUNTIF($E$10:E100,"Yes"))</f>
        <v>0</v>
      </c>
      <c r="C101" s="24"/>
      <c r="D101" s="56" t="str">
        <f t="shared" si="3"/>
        <v/>
      </c>
      <c r="E101" s="150"/>
      <c r="F101" s="56" t="str">
        <f t="shared" si="4"/>
        <v/>
      </c>
      <c r="G101" s="150"/>
      <c r="H101" s="22"/>
      <c r="I101" s="22"/>
      <c r="J101" s="22"/>
      <c r="K101" s="23"/>
      <c r="L101" s="4"/>
      <c r="M101" s="6"/>
      <c r="N101" s="2"/>
      <c r="O101" s="151"/>
      <c r="P101" s="5"/>
      <c r="Q101" s="4"/>
      <c r="R101" s="3"/>
      <c r="S101" s="3"/>
      <c r="T101" s="155"/>
    </row>
    <row r="102" spans="1:20" ht="12.75">
      <c r="A102" s="55">
        <f t="shared" si="5"/>
        <v>0</v>
      </c>
      <c r="B102" s="55">
        <f>_XLFN.IFS(D102="Yes",COUNTIF($D$10:D101,"yes"),D102="No",COUNTIF($D$10:D101,"Yes"),D102="",COUNTIF($E$10:E101,"Yes"))</f>
        <v>0</v>
      </c>
      <c r="C102" s="24"/>
      <c r="D102" s="56" t="str">
        <f t="shared" si="3"/>
        <v/>
      </c>
      <c r="E102" s="150"/>
      <c r="F102" s="56" t="str">
        <f t="shared" si="4"/>
        <v/>
      </c>
      <c r="G102" s="150"/>
      <c r="H102" s="22"/>
      <c r="I102" s="22"/>
      <c r="J102" s="22"/>
      <c r="K102" s="23"/>
      <c r="L102" s="4"/>
      <c r="M102" s="6"/>
      <c r="N102" s="2"/>
      <c r="O102" s="151"/>
      <c r="P102" s="5"/>
      <c r="Q102" s="4"/>
      <c r="R102" s="3"/>
      <c r="S102" s="3"/>
      <c r="T102" s="155"/>
    </row>
    <row r="103" spans="1:20" ht="12.75">
      <c r="A103" s="55">
        <f t="shared" si="5"/>
        <v>0</v>
      </c>
      <c r="B103" s="55">
        <f>_XLFN.IFS(D103="Yes",COUNTIF($D$10:D102,"yes"),D103="No",COUNTIF($D$10:D102,"Yes"),D103="",COUNTIF($E$10:E102,"Yes"))</f>
        <v>0</v>
      </c>
      <c r="C103" s="24"/>
      <c r="D103" s="56" t="str">
        <f t="shared" si="3"/>
        <v/>
      </c>
      <c r="E103" s="150"/>
      <c r="F103" s="56" t="str">
        <f t="shared" si="4"/>
        <v/>
      </c>
      <c r="G103" s="150"/>
      <c r="H103" s="22"/>
      <c r="I103" s="22"/>
      <c r="J103" s="22"/>
      <c r="K103" s="23"/>
      <c r="L103" s="4"/>
      <c r="M103" s="6"/>
      <c r="N103" s="2"/>
      <c r="O103" s="151"/>
      <c r="P103" s="5"/>
      <c r="Q103" s="4"/>
      <c r="R103" s="3"/>
      <c r="S103" s="3"/>
      <c r="T103" s="155"/>
    </row>
    <row r="104" spans="1:20" ht="12.75">
      <c r="A104" s="55">
        <f t="shared" si="5"/>
        <v>0</v>
      </c>
      <c r="B104" s="55">
        <f>_XLFN.IFS(D104="Yes",COUNTIF($D$10:D103,"yes"),D104="No",COUNTIF($D$10:D103,"Yes"),D104="",COUNTIF($E$10:E103,"Yes"))</f>
        <v>0</v>
      </c>
      <c r="C104" s="24"/>
      <c r="D104" s="56" t="str">
        <f t="shared" si="3"/>
        <v/>
      </c>
      <c r="E104" s="150"/>
      <c r="F104" s="56" t="str">
        <f t="shared" si="4"/>
        <v/>
      </c>
      <c r="G104" s="150"/>
      <c r="H104" s="22"/>
      <c r="I104" s="22"/>
      <c r="J104" s="22"/>
      <c r="K104" s="23"/>
      <c r="L104" s="4"/>
      <c r="M104" s="6"/>
      <c r="N104" s="2"/>
      <c r="O104" s="151"/>
      <c r="P104" s="5"/>
      <c r="Q104" s="4"/>
      <c r="R104" s="3"/>
      <c r="S104" s="3"/>
      <c r="T104" s="155"/>
    </row>
    <row r="105" spans="1:20" ht="12.75">
      <c r="A105" s="55">
        <f t="shared" si="5"/>
        <v>0</v>
      </c>
      <c r="B105" s="55">
        <f>_XLFN.IFS(D105="Yes",COUNTIF($D$10:D104,"yes"),D105="No",COUNTIF($D$10:D104,"Yes"),D105="",COUNTIF($E$10:E104,"Yes"))</f>
        <v>0</v>
      </c>
      <c r="C105" s="24"/>
      <c r="D105" s="56" t="str">
        <f t="shared" si="3"/>
        <v/>
      </c>
      <c r="E105" s="150"/>
      <c r="F105" s="56" t="str">
        <f t="shared" si="4"/>
        <v/>
      </c>
      <c r="G105" s="150"/>
      <c r="H105" s="22"/>
      <c r="I105" s="22"/>
      <c r="J105" s="22"/>
      <c r="K105" s="23"/>
      <c r="L105" s="4"/>
      <c r="M105" s="6"/>
      <c r="N105" s="2"/>
      <c r="O105" s="151"/>
      <c r="P105" s="5"/>
      <c r="Q105" s="4"/>
      <c r="R105" s="3"/>
      <c r="S105" s="3"/>
      <c r="T105" s="155"/>
    </row>
    <row r="106" spans="1:20" ht="12.75">
      <c r="A106" s="55">
        <f t="shared" si="5"/>
        <v>0</v>
      </c>
      <c r="B106" s="55">
        <f>_XLFN.IFS(D106="Yes",COUNTIF($D$10:D105,"yes"),D106="No",COUNTIF($D$10:D105,"Yes"),D106="",COUNTIF($E$10:E105,"Yes"))</f>
        <v>0</v>
      </c>
      <c r="C106" s="24"/>
      <c r="D106" s="56" t="str">
        <f t="shared" si="3"/>
        <v/>
      </c>
      <c r="E106" s="150"/>
      <c r="F106" s="56" t="str">
        <f t="shared" si="4"/>
        <v/>
      </c>
      <c r="G106" s="150"/>
      <c r="H106" s="22"/>
      <c r="I106" s="22"/>
      <c r="J106" s="22"/>
      <c r="K106" s="23"/>
      <c r="L106" s="4"/>
      <c r="M106" s="6"/>
      <c r="N106" s="2"/>
      <c r="O106" s="151"/>
      <c r="P106" s="5"/>
      <c r="Q106" s="4"/>
      <c r="R106" s="3"/>
      <c r="S106" s="3"/>
      <c r="T106" s="155"/>
    </row>
    <row r="107" spans="1:20" ht="12.75">
      <c r="A107" s="55">
        <f t="shared" si="5"/>
        <v>0</v>
      </c>
      <c r="B107" s="55">
        <f>_XLFN.IFS(D107="Yes",COUNTIF($D$10:D106,"yes"),D107="No",COUNTIF($D$10:D106,"Yes"),D107="",COUNTIF($E$10:E106,"Yes"))</f>
        <v>0</v>
      </c>
      <c r="C107" s="24"/>
      <c r="D107" s="56" t="str">
        <f t="shared" si="3"/>
        <v/>
      </c>
      <c r="E107" s="150"/>
      <c r="F107" s="56" t="str">
        <f t="shared" si="4"/>
        <v/>
      </c>
      <c r="G107" s="150"/>
      <c r="H107" s="22"/>
      <c r="I107" s="22"/>
      <c r="J107" s="22"/>
      <c r="K107" s="23"/>
      <c r="L107" s="4"/>
      <c r="M107" s="6"/>
      <c r="N107" s="2"/>
      <c r="O107" s="151"/>
      <c r="P107" s="5"/>
      <c r="Q107" s="4"/>
      <c r="R107" s="3"/>
      <c r="S107" s="3"/>
      <c r="T107" s="155"/>
    </row>
    <row r="108" spans="1:20" ht="12.75">
      <c r="A108" s="55">
        <f t="shared" si="5"/>
        <v>0</v>
      </c>
      <c r="B108" s="55">
        <f>_XLFN.IFS(D108="Yes",COUNTIF($D$10:D107,"yes"),D108="No",COUNTIF($D$10:D107,"Yes"),D108="",COUNTIF($E$10:E107,"Yes"))</f>
        <v>0</v>
      </c>
      <c r="C108" s="24"/>
      <c r="D108" s="56" t="str">
        <f t="shared" si="3"/>
        <v/>
      </c>
      <c r="E108" s="150"/>
      <c r="F108" s="56" t="str">
        <f t="shared" si="4"/>
        <v/>
      </c>
      <c r="G108" s="150"/>
      <c r="H108" s="22"/>
      <c r="I108" s="22"/>
      <c r="J108" s="22"/>
      <c r="K108" s="23"/>
      <c r="L108" s="4"/>
      <c r="M108" s="6"/>
      <c r="N108" s="2"/>
      <c r="O108" s="151"/>
      <c r="P108" s="5"/>
      <c r="Q108" s="4"/>
      <c r="R108" s="3"/>
      <c r="S108" s="3"/>
      <c r="T108" s="155"/>
    </row>
    <row r="109" spans="1:20" ht="12.75">
      <c r="A109" s="55">
        <f t="shared" si="5"/>
        <v>0</v>
      </c>
      <c r="B109" s="55">
        <f>_XLFN.IFS(D109="Yes",COUNTIF($D$10:D108,"yes"),D109="No",COUNTIF($D$10:D108,"Yes"),D109="",COUNTIF($E$10:E108,"Yes"))</f>
        <v>0</v>
      </c>
      <c r="C109" s="24"/>
      <c r="D109" s="56" t="str">
        <f t="shared" si="3"/>
        <v/>
      </c>
      <c r="E109" s="150"/>
      <c r="F109" s="56" t="str">
        <f t="shared" si="4"/>
        <v/>
      </c>
      <c r="G109" s="150"/>
      <c r="H109" s="22"/>
      <c r="I109" s="22"/>
      <c r="J109" s="22"/>
      <c r="K109" s="23"/>
      <c r="L109" s="4"/>
      <c r="M109" s="6"/>
      <c r="N109" s="2"/>
      <c r="O109" s="151"/>
      <c r="P109" s="5"/>
      <c r="Q109" s="4"/>
      <c r="R109" s="3"/>
      <c r="S109" s="3"/>
      <c r="T109" s="155"/>
    </row>
    <row r="110" spans="1:20" ht="12.75">
      <c r="A110" s="55">
        <f t="shared" si="5"/>
        <v>0</v>
      </c>
      <c r="B110" s="55">
        <f>_XLFN.IFS(D110="Yes",COUNTIF($D$10:D109,"yes"),D110="No",COUNTIF($D$10:D109,"Yes"),D110="",COUNTIF($E$10:E109,"Yes"))</f>
        <v>0</v>
      </c>
      <c r="C110" s="24"/>
      <c r="D110" s="56" t="str">
        <f t="shared" si="3"/>
        <v/>
      </c>
      <c r="E110" s="150"/>
      <c r="F110" s="56" t="str">
        <f t="shared" si="4"/>
        <v/>
      </c>
      <c r="G110" s="150"/>
      <c r="H110" s="22"/>
      <c r="I110" s="22"/>
      <c r="J110" s="22"/>
      <c r="K110" s="23"/>
      <c r="L110" s="4"/>
      <c r="M110" s="6"/>
      <c r="N110" s="2"/>
      <c r="O110" s="151"/>
      <c r="P110" s="5"/>
      <c r="Q110" s="4"/>
      <c r="R110" s="3"/>
      <c r="S110" s="3"/>
      <c r="T110" s="155"/>
    </row>
    <row r="111" spans="1:20" ht="12.75">
      <c r="A111" s="55">
        <f t="shared" si="5"/>
        <v>0</v>
      </c>
      <c r="B111" s="55">
        <f>_XLFN.IFS(D111="Yes",COUNTIF($D$10:D110,"yes"),D111="No",COUNTIF($D$10:D110,"Yes"),D111="",COUNTIF($E$10:E110,"Yes"))</f>
        <v>0</v>
      </c>
      <c r="C111" s="24"/>
      <c r="D111" s="56" t="str">
        <f t="shared" si="3"/>
        <v/>
      </c>
      <c r="E111" s="150"/>
      <c r="F111" s="56" t="str">
        <f t="shared" si="4"/>
        <v/>
      </c>
      <c r="G111" s="150"/>
      <c r="H111" s="22"/>
      <c r="I111" s="22"/>
      <c r="J111" s="22"/>
      <c r="K111" s="23"/>
      <c r="L111" s="4"/>
      <c r="M111" s="6"/>
      <c r="N111" s="2"/>
      <c r="O111" s="151"/>
      <c r="P111" s="5"/>
      <c r="Q111" s="4"/>
      <c r="R111" s="3"/>
      <c r="S111" s="3"/>
      <c r="T111" s="155"/>
    </row>
    <row r="112" spans="1:20" ht="12.75">
      <c r="A112" s="55">
        <f t="shared" si="5"/>
        <v>0</v>
      </c>
      <c r="B112" s="55">
        <f>_XLFN.IFS(D112="Yes",COUNTIF($D$10:D111,"yes"),D112="No",COUNTIF($D$10:D111,"Yes"),D112="",COUNTIF($E$10:E111,"Yes"))</f>
        <v>0</v>
      </c>
      <c r="C112" s="24"/>
      <c r="D112" s="56" t="str">
        <f t="shared" si="3"/>
        <v/>
      </c>
      <c r="E112" s="150"/>
      <c r="F112" s="56" t="str">
        <f t="shared" si="4"/>
        <v/>
      </c>
      <c r="G112" s="150"/>
      <c r="H112" s="22"/>
      <c r="I112" s="22"/>
      <c r="J112" s="22"/>
      <c r="K112" s="23"/>
      <c r="L112" s="4"/>
      <c r="M112" s="6"/>
      <c r="N112" s="2"/>
      <c r="O112" s="151"/>
      <c r="P112" s="5"/>
      <c r="Q112" s="4"/>
      <c r="R112" s="3"/>
      <c r="S112" s="3"/>
      <c r="T112" s="155"/>
    </row>
    <row r="113" spans="1:20" ht="12.75">
      <c r="A113" s="55">
        <f t="shared" si="5"/>
        <v>0</v>
      </c>
      <c r="B113" s="55">
        <f>_XLFN.IFS(D113="Yes",COUNTIF($D$10:D112,"yes"),D113="No",COUNTIF($D$10:D112,"Yes"),D113="",COUNTIF($E$10:E112,"Yes"))</f>
        <v>0</v>
      </c>
      <c r="C113" s="24"/>
      <c r="D113" s="56" t="str">
        <f t="shared" si="3"/>
        <v/>
      </c>
      <c r="E113" s="150"/>
      <c r="F113" s="56" t="str">
        <f t="shared" si="4"/>
        <v/>
      </c>
      <c r="G113" s="150"/>
      <c r="H113" s="22"/>
      <c r="I113" s="22"/>
      <c r="J113" s="22"/>
      <c r="K113" s="23"/>
      <c r="L113" s="4"/>
      <c r="M113" s="6"/>
      <c r="N113" s="2"/>
      <c r="O113" s="151"/>
      <c r="P113" s="5"/>
      <c r="Q113" s="4"/>
      <c r="R113" s="3"/>
      <c r="S113" s="3"/>
      <c r="T113" s="155"/>
    </row>
    <row r="114" spans="1:20" ht="12.75">
      <c r="A114" s="55">
        <f t="shared" si="5"/>
        <v>0</v>
      </c>
      <c r="B114" s="55">
        <f>_XLFN.IFS(D114="Yes",COUNTIF($D$10:D113,"yes"),D114="No",COUNTIF($D$10:D113,"Yes"),D114="",COUNTIF($E$10:E113,"Yes"))</f>
        <v>0</v>
      </c>
      <c r="C114" s="24"/>
      <c r="D114" s="56" t="str">
        <f t="shared" si="3"/>
        <v/>
      </c>
      <c r="E114" s="150"/>
      <c r="F114" s="56" t="str">
        <f t="shared" si="4"/>
        <v/>
      </c>
      <c r="G114" s="150"/>
      <c r="H114" s="22"/>
      <c r="I114" s="22"/>
      <c r="J114" s="22"/>
      <c r="K114" s="23"/>
      <c r="L114" s="4"/>
      <c r="M114" s="6"/>
      <c r="N114" s="2"/>
      <c r="O114" s="151"/>
      <c r="P114" s="5"/>
      <c r="Q114" s="4"/>
      <c r="R114" s="3"/>
      <c r="S114" s="3"/>
      <c r="T114" s="155"/>
    </row>
    <row r="115" spans="1:20" ht="12.75">
      <c r="A115" s="55">
        <f t="shared" si="5"/>
        <v>0</v>
      </c>
      <c r="B115" s="55">
        <f>_XLFN.IFS(D115="Yes",COUNTIF($D$10:D114,"yes"),D115="No",COUNTIF($D$10:D114,"Yes"),D115="",COUNTIF($E$10:E114,"Yes"))</f>
        <v>0</v>
      </c>
      <c r="C115" s="24"/>
      <c r="D115" s="56" t="str">
        <f t="shared" si="3"/>
        <v/>
      </c>
      <c r="E115" s="150"/>
      <c r="F115" s="56" t="str">
        <f t="shared" si="4"/>
        <v/>
      </c>
      <c r="G115" s="150"/>
      <c r="H115" s="22"/>
      <c r="I115" s="22"/>
      <c r="J115" s="22"/>
      <c r="K115" s="23"/>
      <c r="L115" s="4"/>
      <c r="M115" s="6"/>
      <c r="N115" s="2"/>
      <c r="O115" s="151"/>
      <c r="P115" s="5"/>
      <c r="Q115" s="4"/>
      <c r="R115" s="3"/>
      <c r="S115" s="3"/>
      <c r="T115" s="155"/>
    </row>
    <row r="116" spans="1:20" ht="12.75">
      <c r="A116" s="55">
        <f t="shared" si="5"/>
        <v>0</v>
      </c>
      <c r="B116" s="55">
        <f>_XLFN.IFS(D116="Yes",COUNTIF($D$10:D115,"yes"),D116="No",COUNTIF($D$10:D115,"Yes"),D116="",COUNTIF($E$10:E115,"Yes"))</f>
        <v>0</v>
      </c>
      <c r="C116" s="24"/>
      <c r="D116" s="56" t="str">
        <f t="shared" si="3"/>
        <v/>
      </c>
      <c r="E116" s="150"/>
      <c r="F116" s="56" t="str">
        <f t="shared" si="4"/>
        <v/>
      </c>
      <c r="G116" s="150"/>
      <c r="H116" s="22"/>
      <c r="I116" s="22"/>
      <c r="J116" s="22"/>
      <c r="K116" s="23"/>
      <c r="L116" s="4"/>
      <c r="M116" s="6"/>
      <c r="N116" s="2"/>
      <c r="O116" s="151"/>
      <c r="P116" s="5"/>
      <c r="Q116" s="4"/>
      <c r="R116" s="3"/>
      <c r="S116" s="3"/>
      <c r="T116" s="155"/>
    </row>
    <row r="117" spans="1:20" ht="12.75">
      <c r="A117" s="55">
        <f t="shared" si="5"/>
        <v>0</v>
      </c>
      <c r="B117" s="55">
        <f>_XLFN.IFS(D117="Yes",COUNTIF($D$10:D116,"yes"),D117="No",COUNTIF($D$10:D116,"Yes"),D117="",COUNTIF($E$10:E116,"Yes"))</f>
        <v>0</v>
      </c>
      <c r="C117" s="24"/>
      <c r="D117" s="56" t="str">
        <f t="shared" si="3"/>
        <v/>
      </c>
      <c r="E117" s="150"/>
      <c r="F117" s="56" t="str">
        <f t="shared" si="4"/>
        <v/>
      </c>
      <c r="G117" s="150"/>
      <c r="H117" s="22"/>
      <c r="I117" s="22"/>
      <c r="J117" s="22"/>
      <c r="K117" s="23"/>
      <c r="L117" s="4"/>
      <c r="M117" s="6"/>
      <c r="N117" s="2"/>
      <c r="O117" s="151"/>
      <c r="P117" s="5"/>
      <c r="Q117" s="4"/>
      <c r="R117" s="3"/>
      <c r="S117" s="3"/>
      <c r="T117" s="155"/>
    </row>
    <row r="118" spans="1:20" ht="12.75">
      <c r="A118" s="55">
        <f t="shared" si="5"/>
        <v>0</v>
      </c>
      <c r="B118" s="55">
        <f>_XLFN.IFS(D118="Yes",COUNTIF($D$10:D117,"yes"),D118="No",COUNTIF($D$10:D117,"Yes"),D118="",COUNTIF($E$10:E117,"Yes"))</f>
        <v>0</v>
      </c>
      <c r="C118" s="24"/>
      <c r="D118" s="56" t="str">
        <f t="shared" si="3"/>
        <v/>
      </c>
      <c r="E118" s="150"/>
      <c r="F118" s="56" t="str">
        <f t="shared" si="4"/>
        <v/>
      </c>
      <c r="G118" s="150"/>
      <c r="H118" s="22"/>
      <c r="I118" s="22"/>
      <c r="J118" s="22"/>
      <c r="K118" s="23"/>
      <c r="L118" s="4"/>
      <c r="M118" s="6"/>
      <c r="N118" s="2"/>
      <c r="O118" s="151"/>
      <c r="P118" s="5"/>
      <c r="Q118" s="4"/>
      <c r="R118" s="3"/>
      <c r="S118" s="3"/>
      <c r="T118" s="155"/>
    </row>
    <row r="119" spans="1:20" ht="12.75">
      <c r="A119" s="55">
        <f t="shared" si="5"/>
        <v>0</v>
      </c>
      <c r="B119" s="55">
        <f>_XLFN.IFS(D119="Yes",COUNTIF($D$10:D118,"yes"),D119="No",COUNTIF($D$10:D118,"Yes"),D119="",COUNTIF($E$10:E118,"Yes"))</f>
        <v>0</v>
      </c>
      <c r="C119" s="24"/>
      <c r="D119" s="56" t="str">
        <f t="shared" si="3"/>
        <v/>
      </c>
      <c r="E119" s="150"/>
      <c r="F119" s="56" t="str">
        <f t="shared" si="4"/>
        <v/>
      </c>
      <c r="G119" s="150"/>
      <c r="H119" s="22"/>
      <c r="I119" s="22"/>
      <c r="J119" s="22"/>
      <c r="K119" s="23"/>
      <c r="L119" s="4"/>
      <c r="M119" s="6"/>
      <c r="N119" s="2"/>
      <c r="O119" s="151"/>
      <c r="P119" s="5"/>
      <c r="Q119" s="4"/>
      <c r="R119" s="3"/>
      <c r="S119" s="3"/>
      <c r="T119" s="155"/>
    </row>
    <row r="120" spans="1:20" ht="12.75">
      <c r="A120" s="55">
        <f t="shared" si="5"/>
        <v>0</v>
      </c>
      <c r="B120" s="55">
        <f>_XLFN.IFS(D120="Yes",COUNTIF($D$10:D119,"yes"),D120="No",COUNTIF($D$10:D119,"Yes"),D120="",COUNTIF($E$10:E119,"Yes"))</f>
        <v>0</v>
      </c>
      <c r="C120" s="24"/>
      <c r="D120" s="56" t="str">
        <f t="shared" si="3"/>
        <v/>
      </c>
      <c r="E120" s="150"/>
      <c r="F120" s="56" t="str">
        <f t="shared" si="4"/>
        <v/>
      </c>
      <c r="G120" s="150"/>
      <c r="H120" s="22"/>
      <c r="I120" s="22"/>
      <c r="J120" s="22"/>
      <c r="K120" s="23"/>
      <c r="L120" s="4"/>
      <c r="M120" s="6"/>
      <c r="N120" s="2"/>
      <c r="O120" s="151"/>
      <c r="P120" s="5"/>
      <c r="Q120" s="4"/>
      <c r="R120" s="3"/>
      <c r="S120" s="3"/>
      <c r="T120" s="155"/>
    </row>
    <row r="121" spans="1:20" ht="12.75">
      <c r="A121" s="55">
        <f t="shared" si="5"/>
        <v>0</v>
      </c>
      <c r="B121" s="55">
        <f>_XLFN.IFS(D121="Yes",COUNTIF($D$10:D120,"yes"),D121="No",COUNTIF($D$10:D120,"Yes"),D121="",COUNTIF($E$10:E120,"Yes"))</f>
        <v>0</v>
      </c>
      <c r="C121" s="24"/>
      <c r="D121" s="56" t="str">
        <f t="shared" si="3"/>
        <v/>
      </c>
      <c r="E121" s="150"/>
      <c r="F121" s="56" t="str">
        <f t="shared" si="4"/>
        <v/>
      </c>
      <c r="G121" s="150"/>
      <c r="H121" s="22"/>
      <c r="I121" s="22"/>
      <c r="J121" s="22"/>
      <c r="K121" s="23"/>
      <c r="L121" s="4"/>
      <c r="M121" s="6"/>
      <c r="N121" s="2"/>
      <c r="O121" s="151"/>
      <c r="P121" s="5"/>
      <c r="Q121" s="4"/>
      <c r="R121" s="3"/>
      <c r="S121" s="3"/>
      <c r="T121" s="155"/>
    </row>
    <row r="122" spans="1:20" ht="12.75">
      <c r="A122" s="55">
        <f t="shared" si="5"/>
        <v>0</v>
      </c>
      <c r="B122" s="55">
        <f>_XLFN.IFS(D122="Yes",COUNTIF($D$10:D121,"yes"),D122="No",COUNTIF($D$10:D121,"Yes"),D122="",COUNTIF($E$10:E121,"Yes"))</f>
        <v>0</v>
      </c>
      <c r="C122" s="24"/>
      <c r="D122" s="56" t="str">
        <f t="shared" si="3"/>
        <v/>
      </c>
      <c r="E122" s="150"/>
      <c r="F122" s="56" t="str">
        <f t="shared" si="4"/>
        <v/>
      </c>
      <c r="G122" s="150"/>
      <c r="H122" s="22"/>
      <c r="I122" s="22"/>
      <c r="J122" s="22"/>
      <c r="K122" s="23"/>
      <c r="L122" s="4"/>
      <c r="M122" s="6"/>
      <c r="N122" s="2"/>
      <c r="O122" s="151"/>
      <c r="P122" s="5"/>
      <c r="Q122" s="4"/>
      <c r="R122" s="3"/>
      <c r="S122" s="3"/>
      <c r="T122" s="155"/>
    </row>
    <row r="123" spans="1:20" ht="12.75">
      <c r="A123" s="55">
        <f t="shared" si="5"/>
        <v>0</v>
      </c>
      <c r="B123" s="55">
        <f>_XLFN.IFS(D123="Yes",COUNTIF($D$10:D122,"yes"),D123="No",COUNTIF($D$10:D122,"Yes"),D123="",COUNTIF($E$10:E122,"Yes"))</f>
        <v>0</v>
      </c>
      <c r="C123" s="24"/>
      <c r="D123" s="56" t="str">
        <f t="shared" si="3"/>
        <v/>
      </c>
      <c r="E123" s="150"/>
      <c r="F123" s="56" t="str">
        <f t="shared" si="4"/>
        <v/>
      </c>
      <c r="G123" s="150"/>
      <c r="H123" s="22"/>
      <c r="I123" s="22"/>
      <c r="J123" s="22"/>
      <c r="K123" s="23"/>
      <c r="L123" s="4"/>
      <c r="M123" s="6"/>
      <c r="N123" s="2"/>
      <c r="O123" s="151"/>
      <c r="P123" s="5"/>
      <c r="Q123" s="4"/>
      <c r="R123" s="3"/>
      <c r="S123" s="3"/>
      <c r="T123" s="155"/>
    </row>
    <row r="124" spans="1:20" ht="12.75">
      <c r="A124" s="55">
        <f t="shared" si="5"/>
        <v>0</v>
      </c>
      <c r="B124" s="55">
        <f>_XLFN.IFS(D124="Yes",COUNTIF($D$10:D123,"yes"),D124="No",COUNTIF($D$10:D123,"Yes"),D124="",COUNTIF($E$10:E123,"Yes"))</f>
        <v>0</v>
      </c>
      <c r="C124" s="24"/>
      <c r="D124" s="56" t="str">
        <f t="shared" si="3"/>
        <v/>
      </c>
      <c r="E124" s="150"/>
      <c r="F124" s="56" t="str">
        <f t="shared" si="4"/>
        <v/>
      </c>
      <c r="G124" s="150"/>
      <c r="H124" s="22"/>
      <c r="I124" s="22"/>
      <c r="J124" s="22"/>
      <c r="K124" s="23"/>
      <c r="L124" s="4"/>
      <c r="M124" s="6"/>
      <c r="N124" s="2"/>
      <c r="O124" s="151"/>
      <c r="P124" s="5"/>
      <c r="Q124" s="4"/>
      <c r="R124" s="3"/>
      <c r="S124" s="3"/>
      <c r="T124" s="155"/>
    </row>
    <row r="125" spans="1:20" ht="12.75">
      <c r="A125" s="55">
        <f t="shared" si="5"/>
        <v>0</v>
      </c>
      <c r="B125" s="55">
        <f>_XLFN.IFS(D125="Yes",COUNTIF($D$10:D124,"yes"),D125="No",COUNTIF($D$10:D124,"Yes"),D125="",COUNTIF($E$10:E124,"Yes"))</f>
        <v>0</v>
      </c>
      <c r="C125" s="24"/>
      <c r="D125" s="56" t="str">
        <f t="shared" si="3"/>
        <v/>
      </c>
      <c r="E125" s="150"/>
      <c r="F125" s="56" t="str">
        <f t="shared" si="4"/>
        <v/>
      </c>
      <c r="G125" s="150"/>
      <c r="H125" s="22"/>
      <c r="I125" s="22"/>
      <c r="J125" s="22"/>
      <c r="K125" s="23"/>
      <c r="L125" s="4"/>
      <c r="M125" s="6"/>
      <c r="N125" s="2"/>
      <c r="O125" s="151"/>
      <c r="P125" s="5"/>
      <c r="Q125" s="4"/>
      <c r="R125" s="3"/>
      <c r="S125" s="3"/>
      <c r="T125" s="155"/>
    </row>
    <row r="126" spans="1:20" ht="12.75">
      <c r="A126" s="55">
        <f t="shared" si="5"/>
        <v>0</v>
      </c>
      <c r="B126" s="55">
        <f>_XLFN.IFS(D126="Yes",COUNTIF($D$10:D125,"yes"),D126="No",COUNTIF($D$10:D125,"Yes"),D126="",COUNTIF($E$10:E125,"Yes"))</f>
        <v>0</v>
      </c>
      <c r="C126" s="24"/>
      <c r="D126" s="56" t="str">
        <f t="shared" si="3"/>
        <v/>
      </c>
      <c r="E126" s="150"/>
      <c r="F126" s="56" t="str">
        <f t="shared" si="4"/>
        <v/>
      </c>
      <c r="G126" s="150"/>
      <c r="H126" s="22"/>
      <c r="I126" s="22"/>
      <c r="J126" s="22"/>
      <c r="K126" s="23"/>
      <c r="L126" s="4"/>
      <c r="M126" s="6"/>
      <c r="N126" s="2"/>
      <c r="O126" s="151"/>
      <c r="P126" s="5"/>
      <c r="Q126" s="4"/>
      <c r="R126" s="3"/>
      <c r="S126" s="3"/>
      <c r="T126" s="155"/>
    </row>
    <row r="127" spans="1:20" ht="12.75">
      <c r="A127" s="55">
        <f t="shared" si="5"/>
        <v>0</v>
      </c>
      <c r="B127" s="55">
        <f>_XLFN.IFS(D127="Yes",COUNTIF($D$10:D126,"yes"),D127="No",COUNTIF($D$10:D126,"Yes"),D127="",COUNTIF($E$10:E126,"Yes"))</f>
        <v>0</v>
      </c>
      <c r="C127" s="24"/>
      <c r="D127" s="56" t="str">
        <f t="shared" si="3"/>
        <v/>
      </c>
      <c r="E127" s="150"/>
      <c r="F127" s="56" t="str">
        <f t="shared" si="4"/>
        <v/>
      </c>
      <c r="G127" s="150"/>
      <c r="H127" s="22"/>
      <c r="I127" s="22"/>
      <c r="J127" s="22"/>
      <c r="K127" s="23"/>
      <c r="L127" s="4"/>
      <c r="M127" s="6"/>
      <c r="N127" s="2"/>
      <c r="O127" s="151"/>
      <c r="P127" s="5"/>
      <c r="Q127" s="4"/>
      <c r="R127" s="3"/>
      <c r="S127" s="3"/>
      <c r="T127" s="155"/>
    </row>
    <row r="128" spans="1:20" ht="12.75">
      <c r="A128" s="55">
        <f t="shared" si="5"/>
        <v>0</v>
      </c>
      <c r="B128" s="55">
        <f>_XLFN.IFS(D128="Yes",COUNTIF($D$10:D127,"yes"),D128="No",COUNTIF($D$10:D127,"Yes"),D128="",COUNTIF($E$10:E127,"Yes"))</f>
        <v>0</v>
      </c>
      <c r="C128" s="24"/>
      <c r="D128" s="56" t="str">
        <f t="shared" si="3"/>
        <v/>
      </c>
      <c r="E128" s="150"/>
      <c r="F128" s="56" t="str">
        <f t="shared" si="4"/>
        <v/>
      </c>
      <c r="G128" s="150"/>
      <c r="H128" s="22"/>
      <c r="I128" s="22"/>
      <c r="J128" s="22"/>
      <c r="K128" s="23"/>
      <c r="L128" s="4"/>
      <c r="M128" s="6"/>
      <c r="N128" s="2"/>
      <c r="O128" s="151"/>
      <c r="P128" s="5"/>
      <c r="Q128" s="4"/>
      <c r="R128" s="3"/>
      <c r="S128" s="3"/>
      <c r="T128" s="155"/>
    </row>
    <row r="129" spans="1:20" ht="12.75">
      <c r="A129" s="55">
        <f t="shared" si="5"/>
        <v>0</v>
      </c>
      <c r="B129" s="55">
        <f>_XLFN.IFS(D129="Yes",COUNTIF($D$10:D128,"yes"),D129="No",COUNTIF($D$10:D128,"Yes"),D129="",COUNTIF($E$10:E128,"Yes"))</f>
        <v>0</v>
      </c>
      <c r="C129" s="24"/>
      <c r="D129" s="56" t="str">
        <f t="shared" si="3"/>
        <v/>
      </c>
      <c r="E129" s="150"/>
      <c r="F129" s="56" t="str">
        <f t="shared" si="4"/>
        <v/>
      </c>
      <c r="G129" s="150"/>
      <c r="H129" s="22"/>
      <c r="I129" s="22"/>
      <c r="J129" s="22"/>
      <c r="K129" s="23"/>
      <c r="L129" s="4"/>
      <c r="M129" s="6"/>
      <c r="N129" s="2"/>
      <c r="O129" s="151"/>
      <c r="P129" s="5"/>
      <c r="Q129" s="4"/>
      <c r="R129" s="3"/>
      <c r="S129" s="3"/>
      <c r="T129" s="155"/>
    </row>
    <row r="130" spans="1:20" ht="12.75">
      <c r="A130" s="55">
        <f t="shared" si="5"/>
        <v>0</v>
      </c>
      <c r="B130" s="55">
        <f>_XLFN.IFS(D130="Yes",COUNTIF($D$10:D129,"yes"),D130="No",COUNTIF($D$10:D129,"Yes"),D130="",COUNTIF($E$10:E129,"Yes"))</f>
        <v>0</v>
      </c>
      <c r="C130" s="24"/>
      <c r="D130" s="56" t="str">
        <f t="shared" si="3"/>
        <v/>
      </c>
      <c r="E130" s="150"/>
      <c r="F130" s="56" t="str">
        <f t="shared" si="4"/>
        <v/>
      </c>
      <c r="G130" s="150"/>
      <c r="H130" s="22"/>
      <c r="I130" s="22"/>
      <c r="J130" s="22"/>
      <c r="K130" s="23"/>
      <c r="L130" s="4"/>
      <c r="M130" s="6"/>
      <c r="N130" s="2"/>
      <c r="O130" s="151"/>
      <c r="P130" s="5"/>
      <c r="Q130" s="4"/>
      <c r="R130" s="3"/>
      <c r="S130" s="3"/>
      <c r="T130" s="155"/>
    </row>
    <row r="131" spans="1:20" ht="12.75">
      <c r="A131" s="55">
        <f t="shared" si="5"/>
        <v>0</v>
      </c>
      <c r="B131" s="55">
        <f>_XLFN.IFS(D131="Yes",COUNTIF($D$10:D130,"yes"),D131="No",COUNTIF($D$10:D130,"Yes"),D131="",COUNTIF($E$10:E130,"Yes"))</f>
        <v>0</v>
      </c>
      <c r="C131" s="24"/>
      <c r="D131" s="56" t="str">
        <f t="shared" si="3"/>
        <v/>
      </c>
      <c r="E131" s="150"/>
      <c r="F131" s="56" t="str">
        <f t="shared" si="4"/>
        <v/>
      </c>
      <c r="G131" s="150"/>
      <c r="H131" s="22"/>
      <c r="I131" s="22"/>
      <c r="J131" s="22"/>
      <c r="K131" s="23"/>
      <c r="L131" s="4"/>
      <c r="M131" s="6"/>
      <c r="N131" s="2"/>
      <c r="O131" s="151"/>
      <c r="P131" s="5"/>
      <c r="Q131" s="4"/>
      <c r="R131" s="3"/>
      <c r="S131" s="3"/>
      <c r="T131" s="155"/>
    </row>
    <row r="132" spans="1:20" ht="12.75">
      <c r="A132" s="55">
        <f t="shared" si="5"/>
        <v>0</v>
      </c>
      <c r="B132" s="55">
        <f>_XLFN.IFS(D132="Yes",COUNTIF($D$10:D131,"yes"),D132="No",COUNTIF($D$10:D131,"Yes"),D132="",COUNTIF($E$10:E131,"Yes"))</f>
        <v>0</v>
      </c>
      <c r="C132" s="24"/>
      <c r="D132" s="56" t="str">
        <f t="shared" si="3"/>
        <v/>
      </c>
      <c r="E132" s="150"/>
      <c r="F132" s="56" t="str">
        <f t="shared" si="4"/>
        <v/>
      </c>
      <c r="G132" s="150"/>
      <c r="H132" s="22"/>
      <c r="I132" s="22"/>
      <c r="J132" s="22"/>
      <c r="K132" s="23"/>
      <c r="L132" s="4"/>
      <c r="M132" s="6"/>
      <c r="N132" s="2"/>
      <c r="O132" s="151"/>
      <c r="P132" s="5"/>
      <c r="Q132" s="4"/>
      <c r="R132" s="3"/>
      <c r="S132" s="3"/>
      <c r="T132" s="155"/>
    </row>
    <row r="133" spans="1:20" ht="12.75">
      <c r="A133" s="55">
        <f t="shared" si="5"/>
        <v>0</v>
      </c>
      <c r="B133" s="55">
        <f>_XLFN.IFS(D133="Yes",COUNTIF($D$10:D132,"yes"),D133="No",COUNTIF($D$10:D132,"Yes"),D133="",COUNTIF($E$10:E132,"Yes"))</f>
        <v>0</v>
      </c>
      <c r="C133" s="24"/>
      <c r="D133" s="56" t="str">
        <f t="shared" si="3"/>
        <v/>
      </c>
      <c r="E133" s="150"/>
      <c r="F133" s="56" t="str">
        <f t="shared" si="4"/>
        <v/>
      </c>
      <c r="G133" s="150"/>
      <c r="H133" s="22"/>
      <c r="I133" s="22"/>
      <c r="J133" s="22"/>
      <c r="K133" s="23"/>
      <c r="L133" s="4"/>
      <c r="M133" s="6"/>
      <c r="N133" s="2"/>
      <c r="O133" s="151"/>
      <c r="P133" s="5"/>
      <c r="Q133" s="4"/>
      <c r="R133" s="3"/>
      <c r="S133" s="3"/>
      <c r="T133" s="155"/>
    </row>
    <row r="134" spans="1:20" ht="12.75">
      <c r="A134" s="55">
        <f t="shared" si="5"/>
        <v>0</v>
      </c>
      <c r="B134" s="55">
        <f>_XLFN.IFS(D134="Yes",COUNTIF($D$10:D133,"yes"),D134="No",COUNTIF($D$10:D133,"Yes"),D134="",COUNTIF($E$10:E133,"Yes"))</f>
        <v>0</v>
      </c>
      <c r="C134" s="24"/>
      <c r="D134" s="56" t="str">
        <f t="shared" si="3"/>
        <v/>
      </c>
      <c r="E134" s="150"/>
      <c r="F134" s="56" t="str">
        <f t="shared" si="4"/>
        <v/>
      </c>
      <c r="G134" s="150"/>
      <c r="H134" s="22"/>
      <c r="I134" s="22"/>
      <c r="J134" s="22"/>
      <c r="K134" s="23"/>
      <c r="L134" s="4"/>
      <c r="M134" s="6"/>
      <c r="N134" s="2"/>
      <c r="O134" s="151"/>
      <c r="P134" s="5"/>
      <c r="Q134" s="4"/>
      <c r="R134" s="3"/>
      <c r="S134" s="3"/>
      <c r="T134" s="155"/>
    </row>
    <row r="135" spans="1:20" ht="12.75">
      <c r="A135" s="55">
        <f t="shared" si="5"/>
        <v>0</v>
      </c>
      <c r="B135" s="55">
        <f>_XLFN.IFS(D135="Yes",COUNTIF($D$10:D134,"yes"),D135="No",COUNTIF($D$10:D134,"Yes"),D135="",COUNTIF($E$10:E134,"Yes"))</f>
        <v>0</v>
      </c>
      <c r="C135" s="24"/>
      <c r="D135" s="56" t="str">
        <f t="shared" si="3"/>
        <v/>
      </c>
      <c r="E135" s="150"/>
      <c r="F135" s="56" t="str">
        <f t="shared" si="4"/>
        <v/>
      </c>
      <c r="G135" s="150"/>
      <c r="H135" s="22"/>
      <c r="I135" s="22"/>
      <c r="J135" s="22"/>
      <c r="K135" s="23"/>
      <c r="L135" s="4"/>
      <c r="M135" s="6"/>
      <c r="N135" s="2"/>
      <c r="O135" s="151"/>
      <c r="P135" s="5"/>
      <c r="Q135" s="4"/>
      <c r="R135" s="3"/>
      <c r="S135" s="3"/>
      <c r="T135" s="155"/>
    </row>
    <row r="136" spans="1:20" ht="12.75">
      <c r="A136" s="55">
        <f t="shared" si="5"/>
        <v>0</v>
      </c>
      <c r="B136" s="55">
        <f>_XLFN.IFS(D136="Yes",COUNTIF($D$10:D135,"yes"),D136="No",COUNTIF($D$10:D135,"Yes"),D136="",COUNTIF($E$10:E135,"Yes"))</f>
        <v>0</v>
      </c>
      <c r="C136" s="24"/>
      <c r="D136" s="56" t="str">
        <f t="shared" si="3"/>
        <v/>
      </c>
      <c r="E136" s="150"/>
      <c r="F136" s="56" t="str">
        <f t="shared" si="4"/>
        <v/>
      </c>
      <c r="G136" s="150"/>
      <c r="H136" s="22"/>
      <c r="I136" s="22"/>
      <c r="J136" s="22"/>
      <c r="K136" s="23"/>
      <c r="L136" s="4"/>
      <c r="M136" s="6"/>
      <c r="N136" s="2"/>
      <c r="O136" s="151"/>
      <c r="P136" s="5"/>
      <c r="Q136" s="4"/>
      <c r="R136" s="3"/>
      <c r="S136" s="3"/>
      <c r="T136" s="155"/>
    </row>
    <row r="137" spans="1:20" ht="12.75">
      <c r="A137" s="55">
        <f t="shared" si="5"/>
        <v>0</v>
      </c>
      <c r="B137" s="55">
        <f>_XLFN.IFS(D137="Yes",COUNTIF($D$10:D136,"yes"),D137="No",COUNTIF($D$10:D136,"Yes"),D137="",COUNTIF($E$10:E136,"Yes"))</f>
        <v>0</v>
      </c>
      <c r="C137" s="24"/>
      <c r="D137" s="56" t="str">
        <f t="shared" si="3"/>
        <v/>
      </c>
      <c r="E137" s="150"/>
      <c r="F137" s="56" t="str">
        <f t="shared" si="4"/>
        <v/>
      </c>
      <c r="G137" s="150"/>
      <c r="H137" s="22"/>
      <c r="I137" s="22"/>
      <c r="J137" s="22"/>
      <c r="K137" s="23"/>
      <c r="L137" s="4"/>
      <c r="M137" s="6"/>
      <c r="N137" s="2"/>
      <c r="O137" s="151"/>
      <c r="P137" s="5"/>
      <c r="Q137" s="4"/>
      <c r="R137" s="3"/>
      <c r="S137" s="3"/>
      <c r="T137" s="155"/>
    </row>
    <row r="138" spans="1:20" ht="12.75">
      <c r="A138" s="55">
        <f t="shared" si="5"/>
        <v>0</v>
      </c>
      <c r="B138" s="55">
        <f>_XLFN.IFS(D138="Yes",COUNTIF($D$10:D137,"yes"),D138="No",COUNTIF($D$10:D137,"Yes"),D138="",COUNTIF($E$10:E137,"Yes"))</f>
        <v>0</v>
      </c>
      <c r="C138" s="24"/>
      <c r="D138" s="56" t="str">
        <f t="shared" si="3"/>
        <v/>
      </c>
      <c r="E138" s="150"/>
      <c r="F138" s="56" t="str">
        <f t="shared" si="4"/>
        <v/>
      </c>
      <c r="G138" s="150"/>
      <c r="H138" s="22"/>
      <c r="I138" s="22"/>
      <c r="J138" s="22"/>
      <c r="K138" s="23"/>
      <c r="L138" s="4"/>
      <c r="M138" s="6"/>
      <c r="N138" s="2"/>
      <c r="O138" s="151"/>
      <c r="P138" s="5"/>
      <c r="Q138" s="4"/>
      <c r="R138" s="3"/>
      <c r="S138" s="3"/>
      <c r="T138" s="155"/>
    </row>
    <row r="139" spans="1:20" ht="12.75">
      <c r="A139" s="55">
        <f t="shared" si="5"/>
        <v>0</v>
      </c>
      <c r="B139" s="55">
        <f>_XLFN.IFS(D139="Yes",COUNTIF($D$10:D138,"yes"),D139="No",COUNTIF($D$10:D138,"Yes"),D139="",COUNTIF($E$10:E138,"Yes"))</f>
        <v>0</v>
      </c>
      <c r="C139" s="24"/>
      <c r="D139" s="56" t="str">
        <f aca="true" t="shared" si="6" ref="D139:D202">IF(C139&gt;1,_XLFN.IFS($V$10="YesYes","Error",$V$10="YesNo","Yes",$V$10="NoYes",IF(H139&gt;=$F$4,"Yes","No"),$V$10="NoNo",""),"")</f>
        <v/>
      </c>
      <c r="E139" s="150"/>
      <c r="F139" s="56" t="str">
        <f aca="true" t="shared" si="7" ref="F139:F202">_XLFN.IFS($F$6="","",D139="Yes",IF($F$5="Yes",$F$6,""),E139="Yes",IF($F$5="Yes",$F$6,""),D139="","",E139="","",D139="No","",E139="No","")</f>
        <v/>
      </c>
      <c r="G139" s="150"/>
      <c r="H139" s="22"/>
      <c r="I139" s="22"/>
      <c r="J139" s="22"/>
      <c r="K139" s="23"/>
      <c r="L139" s="4"/>
      <c r="M139" s="6"/>
      <c r="N139" s="2"/>
      <c r="O139" s="151"/>
      <c r="P139" s="5"/>
      <c r="Q139" s="4"/>
      <c r="R139" s="3"/>
      <c r="S139" s="3"/>
      <c r="T139" s="155"/>
    </row>
    <row r="140" spans="1:20" ht="12.75">
      <c r="A140" s="55">
        <f aca="true" t="shared" si="8" ref="A140:A203">_XLFN.IFS(D140="yes",1+B140,E140="yes",1+B140,D140="",0,E140="",0)</f>
        <v>0</v>
      </c>
      <c r="B140" s="55">
        <f>_XLFN.IFS(D140="Yes",COUNTIF($D$10:D139,"yes"),D140="No",COUNTIF($D$10:D139,"Yes"),D140="",COUNTIF($E$10:E139,"Yes"))</f>
        <v>0</v>
      </c>
      <c r="C140" s="24"/>
      <c r="D140" s="56" t="str">
        <f t="shared" si="6"/>
        <v/>
      </c>
      <c r="E140" s="150"/>
      <c r="F140" s="56" t="str">
        <f t="shared" si="7"/>
        <v/>
      </c>
      <c r="G140" s="150"/>
      <c r="H140" s="22"/>
      <c r="I140" s="22"/>
      <c r="J140" s="22"/>
      <c r="K140" s="23"/>
      <c r="L140" s="4"/>
      <c r="M140" s="6"/>
      <c r="N140" s="2"/>
      <c r="O140" s="151"/>
      <c r="P140" s="5"/>
      <c r="Q140" s="4"/>
      <c r="R140" s="3"/>
      <c r="S140" s="3"/>
      <c r="T140" s="155"/>
    </row>
    <row r="141" spans="1:20" ht="12.75">
      <c r="A141" s="55">
        <f t="shared" si="8"/>
        <v>0</v>
      </c>
      <c r="B141" s="55">
        <f>_XLFN.IFS(D141="Yes",COUNTIF($D$10:D140,"yes"),D141="No",COUNTIF($D$10:D140,"Yes"),D141="",COUNTIF($E$10:E140,"Yes"))</f>
        <v>0</v>
      </c>
      <c r="C141" s="24"/>
      <c r="D141" s="56" t="str">
        <f t="shared" si="6"/>
        <v/>
      </c>
      <c r="E141" s="150"/>
      <c r="F141" s="56" t="str">
        <f t="shared" si="7"/>
        <v/>
      </c>
      <c r="G141" s="150"/>
      <c r="H141" s="22"/>
      <c r="I141" s="22"/>
      <c r="J141" s="22"/>
      <c r="K141" s="23"/>
      <c r="L141" s="4"/>
      <c r="M141" s="6"/>
      <c r="N141" s="2"/>
      <c r="O141" s="151"/>
      <c r="P141" s="5"/>
      <c r="Q141" s="4"/>
      <c r="R141" s="3"/>
      <c r="S141" s="3"/>
      <c r="T141" s="155"/>
    </row>
    <row r="142" spans="1:20" ht="12.75">
      <c r="A142" s="55">
        <f t="shared" si="8"/>
        <v>0</v>
      </c>
      <c r="B142" s="55">
        <f>_XLFN.IFS(D142="Yes",COUNTIF($D$10:D141,"yes"),D142="No",COUNTIF($D$10:D141,"Yes"),D142="",COUNTIF($E$10:E141,"Yes"))</f>
        <v>0</v>
      </c>
      <c r="C142" s="24"/>
      <c r="D142" s="56" t="str">
        <f t="shared" si="6"/>
        <v/>
      </c>
      <c r="E142" s="150"/>
      <c r="F142" s="56" t="str">
        <f t="shared" si="7"/>
        <v/>
      </c>
      <c r="G142" s="150"/>
      <c r="H142" s="22"/>
      <c r="I142" s="22"/>
      <c r="J142" s="22"/>
      <c r="K142" s="23"/>
      <c r="L142" s="4"/>
      <c r="M142" s="6"/>
      <c r="N142" s="2"/>
      <c r="O142" s="151"/>
      <c r="P142" s="5"/>
      <c r="Q142" s="4"/>
      <c r="R142" s="3"/>
      <c r="S142" s="3"/>
      <c r="T142" s="155"/>
    </row>
    <row r="143" spans="1:20" ht="12.75">
      <c r="A143" s="55">
        <f t="shared" si="8"/>
        <v>0</v>
      </c>
      <c r="B143" s="55">
        <f>_XLFN.IFS(D143="Yes",COUNTIF($D$10:D142,"yes"),D143="No",COUNTIF($D$10:D142,"Yes"),D143="",COUNTIF($E$10:E142,"Yes"))</f>
        <v>0</v>
      </c>
      <c r="C143" s="24"/>
      <c r="D143" s="56" t="str">
        <f t="shared" si="6"/>
        <v/>
      </c>
      <c r="E143" s="150"/>
      <c r="F143" s="56" t="str">
        <f t="shared" si="7"/>
        <v/>
      </c>
      <c r="G143" s="150"/>
      <c r="H143" s="22"/>
      <c r="I143" s="22"/>
      <c r="J143" s="22"/>
      <c r="K143" s="23"/>
      <c r="L143" s="4"/>
      <c r="M143" s="6"/>
      <c r="N143" s="2"/>
      <c r="O143" s="151"/>
      <c r="P143" s="5"/>
      <c r="Q143" s="4"/>
      <c r="R143" s="3"/>
      <c r="S143" s="3"/>
      <c r="T143" s="155"/>
    </row>
    <row r="144" spans="1:20" ht="12.75">
      <c r="A144" s="55">
        <f t="shared" si="8"/>
        <v>0</v>
      </c>
      <c r="B144" s="55">
        <f>_XLFN.IFS(D144="Yes",COUNTIF($D$10:D143,"yes"),D144="No",COUNTIF($D$10:D143,"Yes"),D144="",COUNTIF($E$10:E143,"Yes"))</f>
        <v>0</v>
      </c>
      <c r="C144" s="24"/>
      <c r="D144" s="56" t="str">
        <f t="shared" si="6"/>
        <v/>
      </c>
      <c r="E144" s="150"/>
      <c r="F144" s="56" t="str">
        <f t="shared" si="7"/>
        <v/>
      </c>
      <c r="G144" s="150"/>
      <c r="H144" s="22"/>
      <c r="I144" s="22"/>
      <c r="J144" s="22"/>
      <c r="K144" s="23"/>
      <c r="L144" s="4"/>
      <c r="M144" s="6"/>
      <c r="N144" s="2"/>
      <c r="O144" s="151"/>
      <c r="P144" s="5"/>
      <c r="Q144" s="4"/>
      <c r="R144" s="3"/>
      <c r="S144" s="3"/>
      <c r="T144" s="155"/>
    </row>
    <row r="145" spans="1:20" ht="12.75">
      <c r="A145" s="55">
        <f t="shared" si="8"/>
        <v>0</v>
      </c>
      <c r="B145" s="55">
        <f>_XLFN.IFS(D145="Yes",COUNTIF($D$10:D144,"yes"),D145="No",COUNTIF($D$10:D144,"Yes"),D145="",COUNTIF($E$10:E144,"Yes"))</f>
        <v>0</v>
      </c>
      <c r="C145" s="24"/>
      <c r="D145" s="56" t="str">
        <f t="shared" si="6"/>
        <v/>
      </c>
      <c r="E145" s="150"/>
      <c r="F145" s="56" t="str">
        <f t="shared" si="7"/>
        <v/>
      </c>
      <c r="G145" s="150"/>
      <c r="H145" s="22"/>
      <c r="I145" s="22"/>
      <c r="J145" s="22"/>
      <c r="K145" s="23"/>
      <c r="L145" s="4"/>
      <c r="M145" s="6"/>
      <c r="N145" s="2"/>
      <c r="O145" s="151"/>
      <c r="P145" s="5"/>
      <c r="Q145" s="4"/>
      <c r="R145" s="3"/>
      <c r="S145" s="3"/>
      <c r="T145" s="155"/>
    </row>
    <row r="146" spans="1:20" ht="12.75">
      <c r="A146" s="55">
        <f t="shared" si="8"/>
        <v>0</v>
      </c>
      <c r="B146" s="55">
        <f>_XLFN.IFS(D146="Yes",COUNTIF($D$10:D145,"yes"),D146="No",COUNTIF($D$10:D145,"Yes"),D146="",COUNTIF($E$10:E145,"Yes"))</f>
        <v>0</v>
      </c>
      <c r="C146" s="24"/>
      <c r="D146" s="56" t="str">
        <f t="shared" si="6"/>
        <v/>
      </c>
      <c r="E146" s="150"/>
      <c r="F146" s="56" t="str">
        <f t="shared" si="7"/>
        <v/>
      </c>
      <c r="G146" s="150"/>
      <c r="H146" s="22"/>
      <c r="I146" s="22"/>
      <c r="J146" s="22"/>
      <c r="K146" s="23"/>
      <c r="L146" s="4"/>
      <c r="M146" s="6"/>
      <c r="N146" s="2"/>
      <c r="O146" s="151"/>
      <c r="P146" s="5"/>
      <c r="Q146" s="4"/>
      <c r="R146" s="3"/>
      <c r="S146" s="3"/>
      <c r="T146" s="155"/>
    </row>
    <row r="147" spans="1:20" ht="12.75">
      <c r="A147" s="55">
        <f t="shared" si="8"/>
        <v>0</v>
      </c>
      <c r="B147" s="55">
        <f>_XLFN.IFS(D147="Yes",COUNTIF($D$10:D146,"yes"),D147="No",COUNTIF($D$10:D146,"Yes"),D147="",COUNTIF($E$10:E146,"Yes"))</f>
        <v>0</v>
      </c>
      <c r="C147" s="24"/>
      <c r="D147" s="56" t="str">
        <f t="shared" si="6"/>
        <v/>
      </c>
      <c r="E147" s="150"/>
      <c r="F147" s="56" t="str">
        <f t="shared" si="7"/>
        <v/>
      </c>
      <c r="G147" s="150"/>
      <c r="H147" s="22"/>
      <c r="I147" s="22"/>
      <c r="J147" s="22"/>
      <c r="K147" s="23"/>
      <c r="L147" s="4"/>
      <c r="M147" s="6"/>
      <c r="N147" s="2"/>
      <c r="O147" s="151"/>
      <c r="P147" s="5"/>
      <c r="Q147" s="4"/>
      <c r="R147" s="3"/>
      <c r="S147" s="3"/>
      <c r="T147" s="155"/>
    </row>
    <row r="148" spans="1:20" ht="12.75">
      <c r="A148" s="55">
        <f t="shared" si="8"/>
        <v>0</v>
      </c>
      <c r="B148" s="55">
        <f>_XLFN.IFS(D148="Yes",COUNTIF($D$10:D147,"yes"),D148="No",COUNTIF($D$10:D147,"Yes"),D148="",COUNTIF($E$10:E147,"Yes"))</f>
        <v>0</v>
      </c>
      <c r="C148" s="24"/>
      <c r="D148" s="56" t="str">
        <f t="shared" si="6"/>
        <v/>
      </c>
      <c r="E148" s="150"/>
      <c r="F148" s="56" t="str">
        <f t="shared" si="7"/>
        <v/>
      </c>
      <c r="G148" s="150"/>
      <c r="H148" s="22"/>
      <c r="I148" s="22"/>
      <c r="J148" s="22"/>
      <c r="K148" s="23"/>
      <c r="L148" s="4"/>
      <c r="M148" s="6"/>
      <c r="N148" s="2"/>
      <c r="O148" s="151"/>
      <c r="P148" s="5"/>
      <c r="Q148" s="4"/>
      <c r="R148" s="3"/>
      <c r="S148" s="3"/>
      <c r="T148" s="155"/>
    </row>
    <row r="149" spans="1:20" ht="12.75">
      <c r="A149" s="55">
        <f t="shared" si="8"/>
        <v>0</v>
      </c>
      <c r="B149" s="55">
        <f>_XLFN.IFS(D149="Yes",COUNTIF($D$10:D148,"yes"),D149="No",COUNTIF($D$10:D148,"Yes"),D149="",COUNTIF($E$10:E148,"Yes"))</f>
        <v>0</v>
      </c>
      <c r="C149" s="24"/>
      <c r="D149" s="56" t="str">
        <f t="shared" si="6"/>
        <v/>
      </c>
      <c r="E149" s="150"/>
      <c r="F149" s="56" t="str">
        <f t="shared" si="7"/>
        <v/>
      </c>
      <c r="G149" s="150"/>
      <c r="H149" s="22"/>
      <c r="I149" s="22"/>
      <c r="J149" s="22"/>
      <c r="K149" s="23"/>
      <c r="L149" s="4"/>
      <c r="M149" s="6"/>
      <c r="N149" s="2"/>
      <c r="O149" s="151"/>
      <c r="P149" s="5"/>
      <c r="Q149" s="4"/>
      <c r="R149" s="3"/>
      <c r="S149" s="3"/>
      <c r="T149" s="155"/>
    </row>
    <row r="150" spans="1:20" ht="12.75">
      <c r="A150" s="55">
        <f t="shared" si="8"/>
        <v>0</v>
      </c>
      <c r="B150" s="55">
        <f>_XLFN.IFS(D150="Yes",COUNTIF($D$10:D149,"yes"),D150="No",COUNTIF($D$10:D149,"Yes"),D150="",COUNTIF($E$10:E149,"Yes"))</f>
        <v>0</v>
      </c>
      <c r="C150" s="24"/>
      <c r="D150" s="56" t="str">
        <f t="shared" si="6"/>
        <v/>
      </c>
      <c r="E150" s="150"/>
      <c r="F150" s="56" t="str">
        <f t="shared" si="7"/>
        <v/>
      </c>
      <c r="G150" s="150"/>
      <c r="H150" s="22"/>
      <c r="I150" s="22"/>
      <c r="J150" s="22"/>
      <c r="K150" s="23"/>
      <c r="L150" s="4"/>
      <c r="M150" s="6"/>
      <c r="N150" s="2"/>
      <c r="O150" s="151"/>
      <c r="P150" s="5"/>
      <c r="Q150" s="4"/>
      <c r="R150" s="3"/>
      <c r="S150" s="3"/>
      <c r="T150" s="155"/>
    </row>
    <row r="151" spans="1:20" ht="12.75">
      <c r="A151" s="55">
        <f t="shared" si="8"/>
        <v>0</v>
      </c>
      <c r="B151" s="55">
        <f>_XLFN.IFS(D151="Yes",COUNTIF($D$10:D150,"yes"),D151="No",COUNTIF($D$10:D150,"Yes"),D151="",COUNTIF($E$10:E150,"Yes"))</f>
        <v>0</v>
      </c>
      <c r="C151" s="24"/>
      <c r="D151" s="56" t="str">
        <f t="shared" si="6"/>
        <v/>
      </c>
      <c r="E151" s="150"/>
      <c r="F151" s="56" t="str">
        <f t="shared" si="7"/>
        <v/>
      </c>
      <c r="G151" s="150"/>
      <c r="H151" s="22"/>
      <c r="I151" s="22"/>
      <c r="J151" s="22"/>
      <c r="K151" s="23"/>
      <c r="L151" s="4"/>
      <c r="M151" s="6"/>
      <c r="N151" s="2"/>
      <c r="O151" s="151"/>
      <c r="P151" s="5"/>
      <c r="Q151" s="4"/>
      <c r="R151" s="3"/>
      <c r="S151" s="3"/>
      <c r="T151" s="155"/>
    </row>
    <row r="152" spans="1:20" ht="12.75">
      <c r="A152" s="55">
        <f t="shared" si="8"/>
        <v>0</v>
      </c>
      <c r="B152" s="55">
        <f>_XLFN.IFS(D152="Yes",COUNTIF($D$10:D151,"yes"),D152="No",COUNTIF($D$10:D151,"Yes"),D152="",COUNTIF($E$10:E151,"Yes"))</f>
        <v>0</v>
      </c>
      <c r="C152" s="24"/>
      <c r="D152" s="56" t="str">
        <f t="shared" si="6"/>
        <v/>
      </c>
      <c r="E152" s="150"/>
      <c r="F152" s="56" t="str">
        <f t="shared" si="7"/>
        <v/>
      </c>
      <c r="G152" s="150"/>
      <c r="H152" s="22"/>
      <c r="I152" s="22"/>
      <c r="J152" s="22"/>
      <c r="K152" s="23"/>
      <c r="L152" s="4"/>
      <c r="M152" s="6"/>
      <c r="N152" s="2"/>
      <c r="O152" s="151"/>
      <c r="P152" s="5"/>
      <c r="Q152" s="4"/>
      <c r="R152" s="3"/>
      <c r="S152" s="3"/>
      <c r="T152" s="155"/>
    </row>
    <row r="153" spans="1:20" ht="12.75">
      <c r="A153" s="55">
        <f t="shared" si="8"/>
        <v>0</v>
      </c>
      <c r="B153" s="55">
        <f>_XLFN.IFS(D153="Yes",COUNTIF($D$10:D152,"yes"),D153="No",COUNTIF($D$10:D152,"Yes"),D153="",COUNTIF($E$10:E152,"Yes"))</f>
        <v>0</v>
      </c>
      <c r="C153" s="24"/>
      <c r="D153" s="56" t="str">
        <f t="shared" si="6"/>
        <v/>
      </c>
      <c r="E153" s="150"/>
      <c r="F153" s="56" t="str">
        <f t="shared" si="7"/>
        <v/>
      </c>
      <c r="G153" s="150"/>
      <c r="H153" s="22"/>
      <c r="I153" s="22"/>
      <c r="J153" s="22"/>
      <c r="K153" s="23"/>
      <c r="L153" s="4"/>
      <c r="M153" s="6"/>
      <c r="N153" s="2"/>
      <c r="O153" s="151"/>
      <c r="P153" s="5"/>
      <c r="Q153" s="4"/>
      <c r="R153" s="3"/>
      <c r="S153" s="3"/>
      <c r="T153" s="155"/>
    </row>
    <row r="154" spans="1:20" ht="12.75">
      <c r="A154" s="55">
        <f t="shared" si="8"/>
        <v>0</v>
      </c>
      <c r="B154" s="55">
        <f>_XLFN.IFS(D154="Yes",COUNTIF($D$10:D153,"yes"),D154="No",COUNTIF($D$10:D153,"Yes"),D154="",COUNTIF($E$10:E153,"Yes"))</f>
        <v>0</v>
      </c>
      <c r="C154" s="24"/>
      <c r="D154" s="56" t="str">
        <f t="shared" si="6"/>
        <v/>
      </c>
      <c r="E154" s="150"/>
      <c r="F154" s="56" t="str">
        <f t="shared" si="7"/>
        <v/>
      </c>
      <c r="G154" s="150"/>
      <c r="H154" s="22"/>
      <c r="I154" s="22"/>
      <c r="J154" s="22"/>
      <c r="K154" s="23"/>
      <c r="L154" s="4"/>
      <c r="M154" s="6"/>
      <c r="N154" s="2"/>
      <c r="O154" s="151"/>
      <c r="P154" s="5"/>
      <c r="Q154" s="4"/>
      <c r="R154" s="3"/>
      <c r="S154" s="3"/>
      <c r="T154" s="155"/>
    </row>
    <row r="155" spans="1:20" ht="12.75">
      <c r="A155" s="55">
        <f t="shared" si="8"/>
        <v>0</v>
      </c>
      <c r="B155" s="55">
        <f>_XLFN.IFS(D155="Yes",COUNTIF($D$10:D154,"yes"),D155="No",COUNTIF($D$10:D154,"Yes"),D155="",COUNTIF($E$10:E154,"Yes"))</f>
        <v>0</v>
      </c>
      <c r="C155" s="24"/>
      <c r="D155" s="56" t="str">
        <f t="shared" si="6"/>
        <v/>
      </c>
      <c r="E155" s="150"/>
      <c r="F155" s="56" t="str">
        <f t="shared" si="7"/>
        <v/>
      </c>
      <c r="G155" s="150"/>
      <c r="H155" s="22"/>
      <c r="I155" s="22"/>
      <c r="J155" s="22"/>
      <c r="K155" s="23"/>
      <c r="L155" s="4"/>
      <c r="M155" s="6"/>
      <c r="N155" s="2"/>
      <c r="O155" s="151"/>
      <c r="P155" s="5"/>
      <c r="Q155" s="4"/>
      <c r="R155" s="3"/>
      <c r="S155" s="3"/>
      <c r="T155" s="155"/>
    </row>
    <row r="156" spans="1:20" ht="12.75">
      <c r="A156" s="55">
        <f t="shared" si="8"/>
        <v>0</v>
      </c>
      <c r="B156" s="55">
        <f>_XLFN.IFS(D156="Yes",COUNTIF($D$10:D155,"yes"),D156="No",COUNTIF($D$10:D155,"Yes"),D156="",COUNTIF($E$10:E155,"Yes"))</f>
        <v>0</v>
      </c>
      <c r="C156" s="24"/>
      <c r="D156" s="56" t="str">
        <f t="shared" si="6"/>
        <v/>
      </c>
      <c r="E156" s="150"/>
      <c r="F156" s="56" t="str">
        <f t="shared" si="7"/>
        <v/>
      </c>
      <c r="G156" s="150"/>
      <c r="H156" s="22"/>
      <c r="I156" s="22"/>
      <c r="J156" s="22"/>
      <c r="K156" s="23"/>
      <c r="L156" s="4"/>
      <c r="M156" s="6"/>
      <c r="N156" s="2"/>
      <c r="O156" s="151"/>
      <c r="P156" s="5"/>
      <c r="Q156" s="4"/>
      <c r="R156" s="3"/>
      <c r="S156" s="3"/>
      <c r="T156" s="155"/>
    </row>
    <row r="157" spans="1:20" ht="12.75">
      <c r="A157" s="55">
        <f t="shared" si="8"/>
        <v>0</v>
      </c>
      <c r="B157" s="55">
        <f>_XLFN.IFS(D157="Yes",COUNTIF($D$10:D156,"yes"),D157="No",COUNTIF($D$10:D156,"Yes"),D157="",COUNTIF($E$10:E156,"Yes"))</f>
        <v>0</v>
      </c>
      <c r="C157" s="24"/>
      <c r="D157" s="56" t="str">
        <f t="shared" si="6"/>
        <v/>
      </c>
      <c r="E157" s="150"/>
      <c r="F157" s="56" t="str">
        <f t="shared" si="7"/>
        <v/>
      </c>
      <c r="G157" s="150"/>
      <c r="H157" s="22"/>
      <c r="I157" s="22"/>
      <c r="J157" s="22"/>
      <c r="K157" s="23"/>
      <c r="L157" s="4"/>
      <c r="M157" s="6"/>
      <c r="N157" s="2"/>
      <c r="O157" s="151"/>
      <c r="P157" s="5"/>
      <c r="Q157" s="4"/>
      <c r="R157" s="3"/>
      <c r="S157" s="3"/>
      <c r="T157" s="155"/>
    </row>
    <row r="158" spans="1:20" ht="12.75">
      <c r="A158" s="55">
        <f t="shared" si="8"/>
        <v>0</v>
      </c>
      <c r="B158" s="55">
        <f>_XLFN.IFS(D158="Yes",COUNTIF($D$10:D157,"yes"),D158="No",COUNTIF($D$10:D157,"Yes"),D158="",COUNTIF($E$10:E157,"Yes"))</f>
        <v>0</v>
      </c>
      <c r="C158" s="24"/>
      <c r="D158" s="56" t="str">
        <f t="shared" si="6"/>
        <v/>
      </c>
      <c r="E158" s="150"/>
      <c r="F158" s="56" t="str">
        <f t="shared" si="7"/>
        <v/>
      </c>
      <c r="G158" s="150"/>
      <c r="H158" s="22"/>
      <c r="I158" s="22"/>
      <c r="J158" s="22"/>
      <c r="K158" s="23"/>
      <c r="L158" s="4"/>
      <c r="M158" s="6"/>
      <c r="N158" s="2"/>
      <c r="O158" s="151"/>
      <c r="P158" s="5"/>
      <c r="Q158" s="4"/>
      <c r="R158" s="3"/>
      <c r="S158" s="3"/>
      <c r="T158" s="155"/>
    </row>
    <row r="159" spans="1:20" ht="12.75">
      <c r="A159" s="55">
        <f t="shared" si="8"/>
        <v>0</v>
      </c>
      <c r="B159" s="55">
        <f>_XLFN.IFS(D159="Yes",COUNTIF($D$10:D158,"yes"),D159="No",COUNTIF($D$10:D158,"Yes"),D159="",COUNTIF($E$10:E158,"Yes"))</f>
        <v>0</v>
      </c>
      <c r="C159" s="24"/>
      <c r="D159" s="56" t="str">
        <f t="shared" si="6"/>
        <v/>
      </c>
      <c r="E159" s="150"/>
      <c r="F159" s="56" t="str">
        <f t="shared" si="7"/>
        <v/>
      </c>
      <c r="G159" s="150"/>
      <c r="H159" s="22"/>
      <c r="I159" s="22"/>
      <c r="J159" s="22"/>
      <c r="K159" s="23"/>
      <c r="L159" s="4"/>
      <c r="M159" s="6"/>
      <c r="N159" s="2"/>
      <c r="O159" s="151"/>
      <c r="P159" s="5"/>
      <c r="Q159" s="4"/>
      <c r="R159" s="3"/>
      <c r="S159" s="3"/>
      <c r="T159" s="155"/>
    </row>
    <row r="160" spans="1:20" ht="12.75">
      <c r="A160" s="55">
        <f t="shared" si="8"/>
        <v>0</v>
      </c>
      <c r="B160" s="55">
        <f>_XLFN.IFS(D160="Yes",COUNTIF($D$10:D159,"yes"),D160="No",COUNTIF($D$10:D159,"Yes"),D160="",COUNTIF($E$10:E159,"Yes"))</f>
        <v>0</v>
      </c>
      <c r="C160" s="24"/>
      <c r="D160" s="56" t="str">
        <f t="shared" si="6"/>
        <v/>
      </c>
      <c r="E160" s="150"/>
      <c r="F160" s="56" t="str">
        <f t="shared" si="7"/>
        <v/>
      </c>
      <c r="G160" s="150"/>
      <c r="H160" s="22"/>
      <c r="I160" s="22"/>
      <c r="J160" s="22"/>
      <c r="K160" s="23"/>
      <c r="L160" s="4"/>
      <c r="M160" s="6"/>
      <c r="N160" s="2"/>
      <c r="O160" s="151"/>
      <c r="P160" s="5"/>
      <c r="Q160" s="4"/>
      <c r="R160" s="3"/>
      <c r="S160" s="3"/>
      <c r="T160" s="155"/>
    </row>
    <row r="161" spans="1:20" ht="12.75">
      <c r="A161" s="55">
        <f t="shared" si="8"/>
        <v>0</v>
      </c>
      <c r="B161" s="55">
        <f>_XLFN.IFS(D161="Yes",COUNTIF($D$10:D160,"yes"),D161="No",COUNTIF($D$10:D160,"Yes"),D161="",COUNTIF($E$10:E160,"Yes"))</f>
        <v>0</v>
      </c>
      <c r="C161" s="24"/>
      <c r="D161" s="56" t="str">
        <f t="shared" si="6"/>
        <v/>
      </c>
      <c r="E161" s="150"/>
      <c r="F161" s="56" t="str">
        <f t="shared" si="7"/>
        <v/>
      </c>
      <c r="G161" s="150"/>
      <c r="H161" s="22"/>
      <c r="I161" s="22"/>
      <c r="J161" s="22"/>
      <c r="K161" s="23"/>
      <c r="L161" s="4"/>
      <c r="M161" s="6"/>
      <c r="N161" s="2"/>
      <c r="O161" s="151"/>
      <c r="P161" s="5"/>
      <c r="Q161" s="4"/>
      <c r="R161" s="3"/>
      <c r="S161" s="3"/>
      <c r="T161" s="155"/>
    </row>
    <row r="162" spans="1:20" ht="12.75">
      <c r="A162" s="55">
        <f t="shared" si="8"/>
        <v>0</v>
      </c>
      <c r="B162" s="55">
        <f>_XLFN.IFS(D162="Yes",COUNTIF($D$10:D161,"yes"),D162="No",COUNTIF($D$10:D161,"Yes"),D162="",COUNTIF($E$10:E161,"Yes"))</f>
        <v>0</v>
      </c>
      <c r="C162" s="24"/>
      <c r="D162" s="56" t="str">
        <f t="shared" si="6"/>
        <v/>
      </c>
      <c r="E162" s="150"/>
      <c r="F162" s="56" t="str">
        <f t="shared" si="7"/>
        <v/>
      </c>
      <c r="G162" s="150"/>
      <c r="H162" s="22"/>
      <c r="I162" s="22"/>
      <c r="J162" s="22"/>
      <c r="K162" s="23"/>
      <c r="L162" s="4"/>
      <c r="M162" s="6"/>
      <c r="N162" s="2"/>
      <c r="O162" s="151"/>
      <c r="P162" s="5"/>
      <c r="Q162" s="4"/>
      <c r="R162" s="3"/>
      <c r="S162" s="3"/>
      <c r="T162" s="155"/>
    </row>
    <row r="163" spans="1:20" ht="12.75">
      <c r="A163" s="55">
        <f t="shared" si="8"/>
        <v>0</v>
      </c>
      <c r="B163" s="55">
        <f>_XLFN.IFS(D163="Yes",COUNTIF($D$10:D162,"yes"),D163="No",COUNTIF($D$10:D162,"Yes"),D163="",COUNTIF($E$10:E162,"Yes"))</f>
        <v>0</v>
      </c>
      <c r="C163" s="24"/>
      <c r="D163" s="56" t="str">
        <f t="shared" si="6"/>
        <v/>
      </c>
      <c r="E163" s="150"/>
      <c r="F163" s="56" t="str">
        <f t="shared" si="7"/>
        <v/>
      </c>
      <c r="G163" s="150"/>
      <c r="H163" s="22"/>
      <c r="I163" s="22"/>
      <c r="J163" s="22"/>
      <c r="K163" s="23"/>
      <c r="L163" s="4"/>
      <c r="M163" s="6"/>
      <c r="N163" s="2"/>
      <c r="O163" s="151"/>
      <c r="P163" s="5"/>
      <c r="Q163" s="4"/>
      <c r="R163" s="3"/>
      <c r="S163" s="3"/>
      <c r="T163" s="155"/>
    </row>
    <row r="164" spans="1:20" ht="12.75">
      <c r="A164" s="55">
        <f t="shared" si="8"/>
        <v>0</v>
      </c>
      <c r="B164" s="55">
        <f>_XLFN.IFS(D164="Yes",COUNTIF($D$10:D163,"yes"),D164="No",COUNTIF($D$10:D163,"Yes"),D164="",COUNTIF($E$10:E163,"Yes"))</f>
        <v>0</v>
      </c>
      <c r="C164" s="24"/>
      <c r="D164" s="56" t="str">
        <f t="shared" si="6"/>
        <v/>
      </c>
      <c r="E164" s="150"/>
      <c r="F164" s="56" t="str">
        <f t="shared" si="7"/>
        <v/>
      </c>
      <c r="G164" s="150"/>
      <c r="H164" s="22"/>
      <c r="I164" s="22"/>
      <c r="J164" s="22"/>
      <c r="K164" s="23"/>
      <c r="L164" s="4"/>
      <c r="M164" s="6"/>
      <c r="N164" s="2"/>
      <c r="O164" s="151"/>
      <c r="P164" s="5"/>
      <c r="Q164" s="4"/>
      <c r="R164" s="3"/>
      <c r="S164" s="3"/>
      <c r="T164" s="155"/>
    </row>
    <row r="165" spans="1:20" ht="12.75">
      <c r="A165" s="55">
        <f t="shared" si="8"/>
        <v>0</v>
      </c>
      <c r="B165" s="55">
        <f>_XLFN.IFS(D165="Yes",COUNTIF($D$10:D164,"yes"),D165="No",COUNTIF($D$10:D164,"Yes"),D165="",COUNTIF($E$10:E164,"Yes"))</f>
        <v>0</v>
      </c>
      <c r="C165" s="24"/>
      <c r="D165" s="56" t="str">
        <f t="shared" si="6"/>
        <v/>
      </c>
      <c r="E165" s="150"/>
      <c r="F165" s="56" t="str">
        <f t="shared" si="7"/>
        <v/>
      </c>
      <c r="G165" s="150"/>
      <c r="H165" s="22"/>
      <c r="I165" s="22"/>
      <c r="J165" s="22"/>
      <c r="K165" s="23"/>
      <c r="L165" s="4"/>
      <c r="M165" s="6"/>
      <c r="N165" s="2"/>
      <c r="O165" s="151"/>
      <c r="P165" s="5"/>
      <c r="Q165" s="4"/>
      <c r="R165" s="3"/>
      <c r="S165" s="3"/>
      <c r="T165" s="155"/>
    </row>
    <row r="166" spans="1:20" ht="12.75">
      <c r="A166" s="55">
        <f t="shared" si="8"/>
        <v>0</v>
      </c>
      <c r="B166" s="55">
        <f>_XLFN.IFS(D166="Yes",COUNTIF($D$10:D165,"yes"),D166="No",COUNTIF($D$10:D165,"Yes"),D166="",COUNTIF($E$10:E165,"Yes"))</f>
        <v>0</v>
      </c>
      <c r="C166" s="24"/>
      <c r="D166" s="56" t="str">
        <f t="shared" si="6"/>
        <v/>
      </c>
      <c r="E166" s="150"/>
      <c r="F166" s="56" t="str">
        <f t="shared" si="7"/>
        <v/>
      </c>
      <c r="G166" s="150"/>
      <c r="H166" s="22"/>
      <c r="I166" s="22"/>
      <c r="J166" s="22"/>
      <c r="K166" s="23"/>
      <c r="L166" s="4"/>
      <c r="M166" s="6"/>
      <c r="N166" s="2"/>
      <c r="O166" s="151"/>
      <c r="P166" s="5"/>
      <c r="Q166" s="4"/>
      <c r="R166" s="3"/>
      <c r="S166" s="3"/>
      <c r="T166" s="155"/>
    </row>
    <row r="167" spans="1:20" ht="12.75">
      <c r="A167" s="55">
        <f t="shared" si="8"/>
        <v>0</v>
      </c>
      <c r="B167" s="55">
        <f>_XLFN.IFS(D167="Yes",COUNTIF($D$10:D166,"yes"),D167="No",COUNTIF($D$10:D166,"Yes"),D167="",COUNTIF($E$10:E166,"Yes"))</f>
        <v>0</v>
      </c>
      <c r="C167" s="24"/>
      <c r="D167" s="56" t="str">
        <f t="shared" si="6"/>
        <v/>
      </c>
      <c r="E167" s="150"/>
      <c r="F167" s="56" t="str">
        <f t="shared" si="7"/>
        <v/>
      </c>
      <c r="G167" s="150"/>
      <c r="H167" s="22"/>
      <c r="I167" s="22"/>
      <c r="J167" s="22"/>
      <c r="K167" s="23"/>
      <c r="L167" s="4"/>
      <c r="M167" s="6"/>
      <c r="N167" s="2"/>
      <c r="O167" s="151"/>
      <c r="P167" s="5"/>
      <c r="Q167" s="4"/>
      <c r="R167" s="3"/>
      <c r="S167" s="3"/>
      <c r="T167" s="155"/>
    </row>
    <row r="168" spans="1:20" ht="12.75">
      <c r="A168" s="55">
        <f t="shared" si="8"/>
        <v>0</v>
      </c>
      <c r="B168" s="55">
        <f>_XLFN.IFS(D168="Yes",COUNTIF($D$10:D167,"yes"),D168="No",COUNTIF($D$10:D167,"Yes"),D168="",COUNTIF($E$10:E167,"Yes"))</f>
        <v>0</v>
      </c>
      <c r="C168" s="24"/>
      <c r="D168" s="56" t="str">
        <f t="shared" si="6"/>
        <v/>
      </c>
      <c r="E168" s="150"/>
      <c r="F168" s="56" t="str">
        <f t="shared" si="7"/>
        <v/>
      </c>
      <c r="G168" s="150"/>
      <c r="H168" s="22"/>
      <c r="I168" s="22"/>
      <c r="J168" s="22"/>
      <c r="K168" s="23"/>
      <c r="L168" s="4"/>
      <c r="M168" s="6"/>
      <c r="N168" s="2"/>
      <c r="O168" s="151"/>
      <c r="P168" s="5"/>
      <c r="Q168" s="4"/>
      <c r="R168" s="3"/>
      <c r="S168" s="3"/>
      <c r="T168" s="155"/>
    </row>
    <row r="169" spans="1:20" ht="12.75">
      <c r="A169" s="55">
        <f t="shared" si="8"/>
        <v>0</v>
      </c>
      <c r="B169" s="55">
        <f>_XLFN.IFS(D169="Yes",COUNTIF($D$10:D168,"yes"),D169="No",COUNTIF($D$10:D168,"Yes"),D169="",COUNTIF($E$10:E168,"Yes"))</f>
        <v>0</v>
      </c>
      <c r="C169" s="24"/>
      <c r="D169" s="56" t="str">
        <f t="shared" si="6"/>
        <v/>
      </c>
      <c r="E169" s="150"/>
      <c r="F169" s="56" t="str">
        <f t="shared" si="7"/>
        <v/>
      </c>
      <c r="G169" s="150"/>
      <c r="H169" s="22"/>
      <c r="I169" s="22"/>
      <c r="J169" s="22"/>
      <c r="K169" s="23"/>
      <c r="L169" s="4"/>
      <c r="M169" s="6"/>
      <c r="N169" s="2"/>
      <c r="O169" s="151"/>
      <c r="P169" s="5"/>
      <c r="Q169" s="4"/>
      <c r="R169" s="3"/>
      <c r="S169" s="3"/>
      <c r="T169" s="155"/>
    </row>
    <row r="170" spans="1:20" ht="12.75">
      <c r="A170" s="55">
        <f t="shared" si="8"/>
        <v>0</v>
      </c>
      <c r="B170" s="55">
        <f>_XLFN.IFS(D170="Yes",COUNTIF($D$10:D169,"yes"),D170="No",COUNTIF($D$10:D169,"Yes"),D170="",COUNTIF($E$10:E169,"Yes"))</f>
        <v>0</v>
      </c>
      <c r="C170" s="24"/>
      <c r="D170" s="56" t="str">
        <f t="shared" si="6"/>
        <v/>
      </c>
      <c r="E170" s="150"/>
      <c r="F170" s="56" t="str">
        <f t="shared" si="7"/>
        <v/>
      </c>
      <c r="G170" s="150"/>
      <c r="H170" s="22"/>
      <c r="I170" s="22"/>
      <c r="J170" s="22"/>
      <c r="K170" s="23"/>
      <c r="L170" s="4"/>
      <c r="M170" s="6"/>
      <c r="N170" s="2"/>
      <c r="O170" s="151"/>
      <c r="P170" s="5"/>
      <c r="Q170" s="4"/>
      <c r="R170" s="3"/>
      <c r="S170" s="3"/>
      <c r="T170" s="155"/>
    </row>
    <row r="171" spans="1:20" ht="12.75">
      <c r="A171" s="55">
        <f t="shared" si="8"/>
        <v>0</v>
      </c>
      <c r="B171" s="55">
        <f>_XLFN.IFS(D171="Yes",COUNTIF($D$10:D170,"yes"),D171="No",COUNTIF($D$10:D170,"Yes"),D171="",COUNTIF($E$10:E170,"Yes"))</f>
        <v>0</v>
      </c>
      <c r="C171" s="24"/>
      <c r="D171" s="56" t="str">
        <f t="shared" si="6"/>
        <v/>
      </c>
      <c r="E171" s="150"/>
      <c r="F171" s="56" t="str">
        <f t="shared" si="7"/>
        <v/>
      </c>
      <c r="G171" s="150"/>
      <c r="H171" s="22"/>
      <c r="I171" s="22"/>
      <c r="J171" s="22"/>
      <c r="K171" s="23"/>
      <c r="L171" s="4"/>
      <c r="M171" s="6"/>
      <c r="N171" s="2"/>
      <c r="O171" s="151"/>
      <c r="P171" s="5"/>
      <c r="Q171" s="4"/>
      <c r="R171" s="3"/>
      <c r="S171" s="3"/>
      <c r="T171" s="155"/>
    </row>
    <row r="172" spans="1:20" ht="12.75">
      <c r="A172" s="55">
        <f t="shared" si="8"/>
        <v>0</v>
      </c>
      <c r="B172" s="55">
        <f>_XLFN.IFS(D172="Yes",COUNTIF($D$10:D171,"yes"),D172="No",COUNTIF($D$10:D171,"Yes"),D172="",COUNTIF($E$10:E171,"Yes"))</f>
        <v>0</v>
      </c>
      <c r="C172" s="24"/>
      <c r="D172" s="56" t="str">
        <f t="shared" si="6"/>
        <v/>
      </c>
      <c r="E172" s="150"/>
      <c r="F172" s="56" t="str">
        <f t="shared" si="7"/>
        <v/>
      </c>
      <c r="G172" s="150"/>
      <c r="H172" s="22"/>
      <c r="I172" s="22"/>
      <c r="J172" s="22"/>
      <c r="K172" s="23"/>
      <c r="L172" s="4"/>
      <c r="M172" s="6"/>
      <c r="N172" s="2"/>
      <c r="O172" s="151"/>
      <c r="P172" s="5"/>
      <c r="Q172" s="4"/>
      <c r="R172" s="3"/>
      <c r="S172" s="3"/>
      <c r="T172" s="155"/>
    </row>
    <row r="173" spans="1:20" ht="12.75">
      <c r="A173" s="55">
        <f t="shared" si="8"/>
        <v>0</v>
      </c>
      <c r="B173" s="55">
        <f>_XLFN.IFS(D173="Yes",COUNTIF($D$10:D172,"yes"),D173="No",COUNTIF($D$10:D172,"Yes"),D173="",COUNTIF($E$10:E172,"Yes"))</f>
        <v>0</v>
      </c>
      <c r="C173" s="24"/>
      <c r="D173" s="56" t="str">
        <f t="shared" si="6"/>
        <v/>
      </c>
      <c r="E173" s="150"/>
      <c r="F173" s="56" t="str">
        <f t="shared" si="7"/>
        <v/>
      </c>
      <c r="G173" s="150"/>
      <c r="H173" s="22"/>
      <c r="I173" s="22"/>
      <c r="J173" s="22"/>
      <c r="K173" s="23"/>
      <c r="L173" s="4"/>
      <c r="M173" s="6"/>
      <c r="N173" s="2"/>
      <c r="O173" s="151"/>
      <c r="P173" s="5"/>
      <c r="Q173" s="4"/>
      <c r="R173" s="3"/>
      <c r="S173" s="3"/>
      <c r="T173" s="155"/>
    </row>
    <row r="174" spans="1:20" ht="12.75">
      <c r="A174" s="55">
        <f t="shared" si="8"/>
        <v>0</v>
      </c>
      <c r="B174" s="55">
        <f>_XLFN.IFS(D174="Yes",COUNTIF($D$10:D173,"yes"),D174="No",COUNTIF($D$10:D173,"Yes"),D174="",COUNTIF($E$10:E173,"Yes"))</f>
        <v>0</v>
      </c>
      <c r="C174" s="24"/>
      <c r="D174" s="56" t="str">
        <f t="shared" si="6"/>
        <v/>
      </c>
      <c r="E174" s="150"/>
      <c r="F174" s="56" t="str">
        <f t="shared" si="7"/>
        <v/>
      </c>
      <c r="G174" s="150"/>
      <c r="H174" s="22"/>
      <c r="I174" s="22"/>
      <c r="J174" s="22"/>
      <c r="K174" s="23"/>
      <c r="L174" s="4"/>
      <c r="M174" s="6"/>
      <c r="N174" s="2"/>
      <c r="O174" s="151"/>
      <c r="P174" s="5"/>
      <c r="Q174" s="4"/>
      <c r="R174" s="3"/>
      <c r="S174" s="3"/>
      <c r="T174" s="155"/>
    </row>
    <row r="175" spans="1:20" ht="12.75">
      <c r="A175" s="55">
        <f t="shared" si="8"/>
        <v>0</v>
      </c>
      <c r="B175" s="55">
        <f>_XLFN.IFS(D175="Yes",COUNTIF($D$10:D174,"yes"),D175="No",COUNTIF($D$10:D174,"Yes"),D175="",COUNTIF($E$10:E174,"Yes"))</f>
        <v>0</v>
      </c>
      <c r="C175" s="24"/>
      <c r="D175" s="56" t="str">
        <f t="shared" si="6"/>
        <v/>
      </c>
      <c r="E175" s="150"/>
      <c r="F175" s="56" t="str">
        <f t="shared" si="7"/>
        <v/>
      </c>
      <c r="G175" s="150"/>
      <c r="H175" s="22"/>
      <c r="I175" s="22"/>
      <c r="J175" s="22"/>
      <c r="K175" s="23"/>
      <c r="L175" s="4"/>
      <c r="M175" s="6"/>
      <c r="N175" s="2"/>
      <c r="O175" s="151"/>
      <c r="P175" s="5"/>
      <c r="Q175" s="4"/>
      <c r="R175" s="3"/>
      <c r="S175" s="3"/>
      <c r="T175" s="155"/>
    </row>
    <row r="176" spans="1:20" ht="12.75">
      <c r="A176" s="55">
        <f t="shared" si="8"/>
        <v>0</v>
      </c>
      <c r="B176" s="55">
        <f>_XLFN.IFS(D176="Yes",COUNTIF($D$10:D175,"yes"),D176="No",COUNTIF($D$10:D175,"Yes"),D176="",COUNTIF($E$10:E175,"Yes"))</f>
        <v>0</v>
      </c>
      <c r="C176" s="24"/>
      <c r="D176" s="56" t="str">
        <f t="shared" si="6"/>
        <v/>
      </c>
      <c r="E176" s="150"/>
      <c r="F176" s="56" t="str">
        <f t="shared" si="7"/>
        <v/>
      </c>
      <c r="G176" s="150"/>
      <c r="H176" s="22"/>
      <c r="I176" s="22"/>
      <c r="J176" s="22"/>
      <c r="K176" s="23"/>
      <c r="L176" s="4"/>
      <c r="M176" s="6"/>
      <c r="N176" s="2"/>
      <c r="O176" s="151"/>
      <c r="P176" s="5"/>
      <c r="Q176" s="4"/>
      <c r="R176" s="3"/>
      <c r="S176" s="3"/>
      <c r="T176" s="155"/>
    </row>
    <row r="177" spans="1:20" ht="12.75">
      <c r="A177" s="55">
        <f t="shared" si="8"/>
        <v>0</v>
      </c>
      <c r="B177" s="55">
        <f>_XLFN.IFS(D177="Yes",COUNTIF($D$10:D176,"yes"),D177="No",COUNTIF($D$10:D176,"Yes"),D177="",COUNTIF($E$10:E176,"Yes"))</f>
        <v>0</v>
      </c>
      <c r="C177" s="24"/>
      <c r="D177" s="56" t="str">
        <f t="shared" si="6"/>
        <v/>
      </c>
      <c r="E177" s="150"/>
      <c r="F177" s="56" t="str">
        <f t="shared" si="7"/>
        <v/>
      </c>
      <c r="G177" s="150"/>
      <c r="H177" s="22"/>
      <c r="I177" s="22"/>
      <c r="J177" s="22"/>
      <c r="K177" s="23"/>
      <c r="L177" s="4"/>
      <c r="M177" s="6"/>
      <c r="N177" s="2"/>
      <c r="O177" s="151"/>
      <c r="P177" s="5"/>
      <c r="Q177" s="4"/>
      <c r="R177" s="3"/>
      <c r="S177" s="3"/>
      <c r="T177" s="155"/>
    </row>
    <row r="178" spans="1:20" ht="12.75">
      <c r="A178" s="55">
        <f t="shared" si="8"/>
        <v>0</v>
      </c>
      <c r="B178" s="55">
        <f>_XLFN.IFS(D178="Yes",COUNTIF($D$10:D177,"yes"),D178="No",COUNTIF($D$10:D177,"Yes"),D178="",COUNTIF($E$10:E177,"Yes"))</f>
        <v>0</v>
      </c>
      <c r="C178" s="24"/>
      <c r="D178" s="56" t="str">
        <f t="shared" si="6"/>
        <v/>
      </c>
      <c r="E178" s="150"/>
      <c r="F178" s="56" t="str">
        <f t="shared" si="7"/>
        <v/>
      </c>
      <c r="G178" s="150"/>
      <c r="H178" s="22"/>
      <c r="I178" s="22"/>
      <c r="J178" s="22"/>
      <c r="K178" s="23"/>
      <c r="L178" s="4"/>
      <c r="M178" s="6"/>
      <c r="N178" s="2"/>
      <c r="O178" s="151"/>
      <c r="P178" s="5"/>
      <c r="Q178" s="4"/>
      <c r="R178" s="3"/>
      <c r="S178" s="3"/>
      <c r="T178" s="155"/>
    </row>
    <row r="179" spans="1:20" ht="12.75">
      <c r="A179" s="55">
        <f t="shared" si="8"/>
        <v>0</v>
      </c>
      <c r="B179" s="55">
        <f>_XLFN.IFS(D179="Yes",COUNTIF($D$10:D178,"yes"),D179="No",COUNTIF($D$10:D178,"Yes"),D179="",COUNTIF($E$10:E178,"Yes"))</f>
        <v>0</v>
      </c>
      <c r="C179" s="24"/>
      <c r="D179" s="56" t="str">
        <f t="shared" si="6"/>
        <v/>
      </c>
      <c r="E179" s="150"/>
      <c r="F179" s="56" t="str">
        <f t="shared" si="7"/>
        <v/>
      </c>
      <c r="G179" s="150"/>
      <c r="H179" s="22"/>
      <c r="I179" s="22"/>
      <c r="J179" s="22"/>
      <c r="K179" s="23"/>
      <c r="L179" s="4"/>
      <c r="M179" s="6"/>
      <c r="N179" s="2"/>
      <c r="O179" s="151"/>
      <c r="P179" s="5"/>
      <c r="Q179" s="4"/>
      <c r="R179" s="3"/>
      <c r="S179" s="3"/>
      <c r="T179" s="155"/>
    </row>
    <row r="180" spans="1:20" ht="12.75">
      <c r="A180" s="55">
        <f t="shared" si="8"/>
        <v>0</v>
      </c>
      <c r="B180" s="55">
        <f>_XLFN.IFS(D180="Yes",COUNTIF($D$10:D179,"yes"),D180="No",COUNTIF($D$10:D179,"Yes"),D180="",COUNTIF($E$10:E179,"Yes"))</f>
        <v>0</v>
      </c>
      <c r="C180" s="24"/>
      <c r="D180" s="56" t="str">
        <f t="shared" si="6"/>
        <v/>
      </c>
      <c r="E180" s="150"/>
      <c r="F180" s="56" t="str">
        <f t="shared" si="7"/>
        <v/>
      </c>
      <c r="G180" s="150"/>
      <c r="H180" s="22"/>
      <c r="I180" s="22"/>
      <c r="J180" s="22"/>
      <c r="K180" s="23"/>
      <c r="L180" s="4"/>
      <c r="M180" s="6"/>
      <c r="N180" s="2"/>
      <c r="O180" s="151"/>
      <c r="P180" s="5"/>
      <c r="Q180" s="4"/>
      <c r="R180" s="3"/>
      <c r="S180" s="3"/>
      <c r="T180" s="155"/>
    </row>
    <row r="181" spans="1:20" ht="12.75">
      <c r="A181" s="55">
        <f t="shared" si="8"/>
        <v>0</v>
      </c>
      <c r="B181" s="55">
        <f>_XLFN.IFS(D181="Yes",COUNTIF($D$10:D180,"yes"),D181="No",COUNTIF($D$10:D180,"Yes"),D181="",COUNTIF($E$10:E180,"Yes"))</f>
        <v>0</v>
      </c>
      <c r="C181" s="24"/>
      <c r="D181" s="56" t="str">
        <f t="shared" si="6"/>
        <v/>
      </c>
      <c r="E181" s="150"/>
      <c r="F181" s="56" t="str">
        <f t="shared" si="7"/>
        <v/>
      </c>
      <c r="G181" s="150"/>
      <c r="H181" s="22"/>
      <c r="I181" s="22"/>
      <c r="J181" s="22"/>
      <c r="K181" s="23"/>
      <c r="L181" s="4"/>
      <c r="M181" s="6"/>
      <c r="N181" s="2"/>
      <c r="O181" s="151"/>
      <c r="P181" s="5"/>
      <c r="Q181" s="4"/>
      <c r="R181" s="3"/>
      <c r="S181" s="3"/>
      <c r="T181" s="155"/>
    </row>
    <row r="182" spans="1:20" ht="12.75">
      <c r="A182" s="55">
        <f t="shared" si="8"/>
        <v>0</v>
      </c>
      <c r="B182" s="55">
        <f>_XLFN.IFS(D182="Yes",COUNTIF($D$10:D181,"yes"),D182="No",COUNTIF($D$10:D181,"Yes"),D182="",COUNTIF($E$10:E181,"Yes"))</f>
        <v>0</v>
      </c>
      <c r="C182" s="24"/>
      <c r="D182" s="56" t="str">
        <f t="shared" si="6"/>
        <v/>
      </c>
      <c r="E182" s="150"/>
      <c r="F182" s="56" t="str">
        <f t="shared" si="7"/>
        <v/>
      </c>
      <c r="G182" s="150"/>
      <c r="H182" s="22"/>
      <c r="I182" s="22"/>
      <c r="J182" s="22"/>
      <c r="K182" s="23"/>
      <c r="L182" s="4"/>
      <c r="M182" s="6"/>
      <c r="N182" s="2"/>
      <c r="O182" s="151"/>
      <c r="P182" s="5"/>
      <c r="Q182" s="4"/>
      <c r="R182" s="3"/>
      <c r="S182" s="3"/>
      <c r="T182" s="155"/>
    </row>
    <row r="183" spans="1:20" ht="12.75">
      <c r="A183" s="55">
        <f t="shared" si="8"/>
        <v>0</v>
      </c>
      <c r="B183" s="55">
        <f>_XLFN.IFS(D183="Yes",COUNTIF($D$10:D182,"yes"),D183="No",COUNTIF($D$10:D182,"Yes"),D183="",COUNTIF($E$10:E182,"Yes"))</f>
        <v>0</v>
      </c>
      <c r="C183" s="24"/>
      <c r="D183" s="56" t="str">
        <f t="shared" si="6"/>
        <v/>
      </c>
      <c r="E183" s="150"/>
      <c r="F183" s="56" t="str">
        <f t="shared" si="7"/>
        <v/>
      </c>
      <c r="G183" s="150"/>
      <c r="H183" s="22"/>
      <c r="I183" s="22"/>
      <c r="J183" s="22"/>
      <c r="K183" s="23"/>
      <c r="L183" s="4"/>
      <c r="M183" s="6"/>
      <c r="N183" s="2"/>
      <c r="O183" s="151"/>
      <c r="P183" s="5"/>
      <c r="Q183" s="4"/>
      <c r="R183" s="3"/>
      <c r="S183" s="3"/>
      <c r="T183" s="155"/>
    </row>
    <row r="184" spans="1:20" ht="12.75">
      <c r="A184" s="55">
        <f t="shared" si="8"/>
        <v>0</v>
      </c>
      <c r="B184" s="55">
        <f>_XLFN.IFS(D184="Yes",COUNTIF($D$10:D183,"yes"),D184="No",COUNTIF($D$10:D183,"Yes"),D184="",COUNTIF($E$10:E183,"Yes"))</f>
        <v>0</v>
      </c>
      <c r="C184" s="24"/>
      <c r="D184" s="56" t="str">
        <f t="shared" si="6"/>
        <v/>
      </c>
      <c r="E184" s="150"/>
      <c r="F184" s="56" t="str">
        <f t="shared" si="7"/>
        <v/>
      </c>
      <c r="G184" s="150"/>
      <c r="H184" s="22"/>
      <c r="I184" s="22"/>
      <c r="J184" s="22"/>
      <c r="K184" s="23"/>
      <c r="L184" s="4"/>
      <c r="M184" s="6"/>
      <c r="N184" s="2"/>
      <c r="O184" s="151"/>
      <c r="P184" s="5"/>
      <c r="Q184" s="4"/>
      <c r="R184" s="3"/>
      <c r="S184" s="3"/>
      <c r="T184" s="155"/>
    </row>
    <row r="185" spans="1:20" ht="12.75">
      <c r="A185" s="55">
        <f t="shared" si="8"/>
        <v>0</v>
      </c>
      <c r="B185" s="55">
        <f>_XLFN.IFS(D185="Yes",COUNTIF($D$10:D184,"yes"),D185="No",COUNTIF($D$10:D184,"Yes"),D185="",COUNTIF($E$10:E184,"Yes"))</f>
        <v>0</v>
      </c>
      <c r="C185" s="24"/>
      <c r="D185" s="56" t="str">
        <f t="shared" si="6"/>
        <v/>
      </c>
      <c r="E185" s="150"/>
      <c r="F185" s="56" t="str">
        <f t="shared" si="7"/>
        <v/>
      </c>
      <c r="G185" s="150"/>
      <c r="H185" s="22"/>
      <c r="I185" s="22"/>
      <c r="J185" s="22"/>
      <c r="K185" s="23"/>
      <c r="L185" s="4"/>
      <c r="M185" s="6"/>
      <c r="N185" s="2"/>
      <c r="O185" s="151"/>
      <c r="P185" s="5"/>
      <c r="Q185" s="4"/>
      <c r="R185" s="3"/>
      <c r="S185" s="3"/>
      <c r="T185" s="155"/>
    </row>
    <row r="186" spans="1:20" ht="12.75">
      <c r="A186" s="55">
        <f t="shared" si="8"/>
        <v>0</v>
      </c>
      <c r="B186" s="55">
        <f>_XLFN.IFS(D186="Yes",COUNTIF($D$10:D185,"yes"),D186="No",COUNTIF($D$10:D185,"Yes"),D186="",COUNTIF($E$10:E185,"Yes"))</f>
        <v>0</v>
      </c>
      <c r="C186" s="24"/>
      <c r="D186" s="56" t="str">
        <f t="shared" si="6"/>
        <v/>
      </c>
      <c r="E186" s="150"/>
      <c r="F186" s="56" t="str">
        <f t="shared" si="7"/>
        <v/>
      </c>
      <c r="G186" s="150"/>
      <c r="H186" s="22"/>
      <c r="I186" s="22"/>
      <c r="J186" s="22"/>
      <c r="K186" s="23"/>
      <c r="L186" s="4"/>
      <c r="M186" s="6"/>
      <c r="N186" s="2"/>
      <c r="O186" s="151"/>
      <c r="P186" s="5"/>
      <c r="Q186" s="4"/>
      <c r="R186" s="3"/>
      <c r="S186" s="3"/>
      <c r="T186" s="155"/>
    </row>
    <row r="187" spans="1:20" ht="12.75">
      <c r="A187" s="55">
        <f t="shared" si="8"/>
        <v>0</v>
      </c>
      <c r="B187" s="55">
        <f>_XLFN.IFS(D187="Yes",COUNTIF($D$10:D186,"yes"),D187="No",COUNTIF($D$10:D186,"Yes"),D187="",COUNTIF($E$10:E186,"Yes"))</f>
        <v>0</v>
      </c>
      <c r="C187" s="24"/>
      <c r="D187" s="56" t="str">
        <f t="shared" si="6"/>
        <v/>
      </c>
      <c r="E187" s="150"/>
      <c r="F187" s="56" t="str">
        <f t="shared" si="7"/>
        <v/>
      </c>
      <c r="G187" s="150"/>
      <c r="H187" s="22"/>
      <c r="I187" s="22"/>
      <c r="J187" s="22"/>
      <c r="K187" s="23"/>
      <c r="L187" s="4"/>
      <c r="M187" s="6"/>
      <c r="N187" s="2"/>
      <c r="O187" s="151"/>
      <c r="P187" s="5"/>
      <c r="Q187" s="4"/>
      <c r="R187" s="3"/>
      <c r="S187" s="3"/>
      <c r="T187" s="155"/>
    </row>
    <row r="188" spans="1:20" ht="12.75">
      <c r="A188" s="55">
        <f t="shared" si="8"/>
        <v>0</v>
      </c>
      <c r="B188" s="55">
        <f>_XLFN.IFS(D188="Yes",COUNTIF($D$10:D187,"yes"),D188="No",COUNTIF($D$10:D187,"Yes"),D188="",COUNTIF($E$10:E187,"Yes"))</f>
        <v>0</v>
      </c>
      <c r="C188" s="24"/>
      <c r="D188" s="56" t="str">
        <f t="shared" si="6"/>
        <v/>
      </c>
      <c r="E188" s="150"/>
      <c r="F188" s="56" t="str">
        <f t="shared" si="7"/>
        <v/>
      </c>
      <c r="G188" s="150"/>
      <c r="H188" s="22"/>
      <c r="I188" s="22"/>
      <c r="J188" s="22"/>
      <c r="K188" s="23"/>
      <c r="L188" s="4"/>
      <c r="M188" s="6"/>
      <c r="N188" s="2"/>
      <c r="O188" s="151"/>
      <c r="P188" s="5"/>
      <c r="Q188" s="4"/>
      <c r="R188" s="3"/>
      <c r="S188" s="3"/>
      <c r="T188" s="155"/>
    </row>
    <row r="189" spans="1:20" ht="12.75">
      <c r="A189" s="55">
        <f t="shared" si="8"/>
        <v>0</v>
      </c>
      <c r="B189" s="55">
        <f>_XLFN.IFS(D189="Yes",COUNTIF($D$10:D188,"yes"),D189="No",COUNTIF($D$10:D188,"Yes"),D189="",COUNTIF($E$10:E188,"Yes"))</f>
        <v>0</v>
      </c>
      <c r="C189" s="24"/>
      <c r="D189" s="56" t="str">
        <f t="shared" si="6"/>
        <v/>
      </c>
      <c r="E189" s="150"/>
      <c r="F189" s="56" t="str">
        <f t="shared" si="7"/>
        <v/>
      </c>
      <c r="G189" s="150"/>
      <c r="H189" s="22"/>
      <c r="I189" s="22"/>
      <c r="J189" s="22"/>
      <c r="K189" s="23"/>
      <c r="L189" s="4"/>
      <c r="M189" s="6"/>
      <c r="N189" s="2"/>
      <c r="O189" s="151"/>
      <c r="P189" s="5"/>
      <c r="Q189" s="4"/>
      <c r="R189" s="3"/>
      <c r="S189" s="3"/>
      <c r="T189" s="155"/>
    </row>
    <row r="190" spans="1:20" ht="12.75">
      <c r="A190" s="55">
        <f t="shared" si="8"/>
        <v>0</v>
      </c>
      <c r="B190" s="55">
        <f>_XLFN.IFS(D190="Yes",COUNTIF($D$10:D189,"yes"),D190="No",COUNTIF($D$10:D189,"Yes"),D190="",COUNTIF($E$10:E189,"Yes"))</f>
        <v>0</v>
      </c>
      <c r="C190" s="24"/>
      <c r="D190" s="56" t="str">
        <f t="shared" si="6"/>
        <v/>
      </c>
      <c r="E190" s="150"/>
      <c r="F190" s="56" t="str">
        <f t="shared" si="7"/>
        <v/>
      </c>
      <c r="G190" s="150"/>
      <c r="H190" s="22"/>
      <c r="I190" s="22"/>
      <c r="J190" s="22"/>
      <c r="K190" s="23"/>
      <c r="L190" s="4"/>
      <c r="M190" s="6"/>
      <c r="N190" s="2"/>
      <c r="O190" s="151"/>
      <c r="P190" s="5"/>
      <c r="Q190" s="4"/>
      <c r="R190" s="3"/>
      <c r="S190" s="3"/>
      <c r="T190" s="155"/>
    </row>
    <row r="191" spans="1:20" ht="12.75">
      <c r="A191" s="55">
        <f t="shared" si="8"/>
        <v>0</v>
      </c>
      <c r="B191" s="55">
        <f>_XLFN.IFS(D191="Yes",COUNTIF($D$10:D190,"yes"),D191="No",COUNTIF($D$10:D190,"Yes"),D191="",COUNTIF($E$10:E190,"Yes"))</f>
        <v>0</v>
      </c>
      <c r="C191" s="24"/>
      <c r="D191" s="56" t="str">
        <f t="shared" si="6"/>
        <v/>
      </c>
      <c r="E191" s="150"/>
      <c r="F191" s="56" t="str">
        <f t="shared" si="7"/>
        <v/>
      </c>
      <c r="G191" s="150"/>
      <c r="H191" s="22"/>
      <c r="I191" s="22"/>
      <c r="J191" s="22"/>
      <c r="K191" s="23"/>
      <c r="L191" s="4"/>
      <c r="M191" s="6"/>
      <c r="N191" s="2"/>
      <c r="O191" s="151"/>
      <c r="P191" s="5"/>
      <c r="Q191" s="4"/>
      <c r="R191" s="3"/>
      <c r="S191" s="3"/>
      <c r="T191" s="155"/>
    </row>
    <row r="192" spans="1:20" ht="12.75">
      <c r="A192" s="55">
        <f t="shared" si="8"/>
        <v>0</v>
      </c>
      <c r="B192" s="55">
        <f>_XLFN.IFS(D192="Yes",COUNTIF($D$10:D191,"yes"),D192="No",COUNTIF($D$10:D191,"Yes"),D192="",COUNTIF($E$10:E191,"Yes"))</f>
        <v>0</v>
      </c>
      <c r="C192" s="24"/>
      <c r="D192" s="56" t="str">
        <f t="shared" si="6"/>
        <v/>
      </c>
      <c r="E192" s="150"/>
      <c r="F192" s="56" t="str">
        <f t="shared" si="7"/>
        <v/>
      </c>
      <c r="G192" s="150"/>
      <c r="H192" s="22"/>
      <c r="I192" s="22"/>
      <c r="J192" s="22"/>
      <c r="K192" s="23"/>
      <c r="L192" s="4"/>
      <c r="M192" s="6"/>
      <c r="N192" s="2"/>
      <c r="O192" s="151"/>
      <c r="P192" s="5"/>
      <c r="Q192" s="4"/>
      <c r="R192" s="3"/>
      <c r="S192" s="3"/>
      <c r="T192" s="155"/>
    </row>
    <row r="193" spans="1:20" ht="12.75">
      <c r="A193" s="55">
        <f t="shared" si="8"/>
        <v>0</v>
      </c>
      <c r="B193" s="55">
        <f>_XLFN.IFS(D193="Yes",COUNTIF($D$10:D192,"yes"),D193="No",COUNTIF($D$10:D192,"Yes"),D193="",COUNTIF($E$10:E192,"Yes"))</f>
        <v>0</v>
      </c>
      <c r="C193" s="24"/>
      <c r="D193" s="56" t="str">
        <f t="shared" si="6"/>
        <v/>
      </c>
      <c r="E193" s="150"/>
      <c r="F193" s="56" t="str">
        <f t="shared" si="7"/>
        <v/>
      </c>
      <c r="G193" s="150"/>
      <c r="H193" s="22"/>
      <c r="I193" s="22"/>
      <c r="J193" s="22"/>
      <c r="K193" s="23"/>
      <c r="L193" s="4"/>
      <c r="M193" s="6"/>
      <c r="N193" s="2"/>
      <c r="O193" s="151"/>
      <c r="P193" s="5"/>
      <c r="Q193" s="4"/>
      <c r="R193" s="3"/>
      <c r="S193" s="3"/>
      <c r="T193" s="155"/>
    </row>
    <row r="194" spans="1:20" ht="12.75">
      <c r="A194" s="55">
        <f t="shared" si="8"/>
        <v>0</v>
      </c>
      <c r="B194" s="55">
        <f>_XLFN.IFS(D194="Yes",COUNTIF($D$10:D193,"yes"),D194="No",COUNTIF($D$10:D193,"Yes"),D194="",COUNTIF($E$10:E193,"Yes"))</f>
        <v>0</v>
      </c>
      <c r="C194" s="24"/>
      <c r="D194" s="56" t="str">
        <f t="shared" si="6"/>
        <v/>
      </c>
      <c r="E194" s="150"/>
      <c r="F194" s="56" t="str">
        <f t="shared" si="7"/>
        <v/>
      </c>
      <c r="G194" s="150"/>
      <c r="H194" s="22"/>
      <c r="I194" s="22"/>
      <c r="J194" s="22"/>
      <c r="K194" s="23"/>
      <c r="L194" s="4"/>
      <c r="M194" s="6"/>
      <c r="N194" s="2"/>
      <c r="O194" s="151"/>
      <c r="P194" s="5"/>
      <c r="Q194" s="4"/>
      <c r="R194" s="3"/>
      <c r="S194" s="3"/>
      <c r="T194" s="155"/>
    </row>
    <row r="195" spans="1:20" ht="12.75">
      <c r="A195" s="55">
        <f t="shared" si="8"/>
        <v>0</v>
      </c>
      <c r="B195" s="55">
        <f>_XLFN.IFS(D195="Yes",COUNTIF($D$10:D194,"yes"),D195="No",COUNTIF($D$10:D194,"Yes"),D195="",COUNTIF($E$10:E194,"Yes"))</f>
        <v>0</v>
      </c>
      <c r="C195" s="24"/>
      <c r="D195" s="56" t="str">
        <f t="shared" si="6"/>
        <v/>
      </c>
      <c r="E195" s="150"/>
      <c r="F195" s="56" t="str">
        <f t="shared" si="7"/>
        <v/>
      </c>
      <c r="G195" s="150"/>
      <c r="H195" s="22"/>
      <c r="I195" s="22"/>
      <c r="J195" s="22"/>
      <c r="K195" s="23"/>
      <c r="L195" s="4"/>
      <c r="M195" s="6"/>
      <c r="N195" s="2"/>
      <c r="O195" s="151"/>
      <c r="P195" s="5"/>
      <c r="Q195" s="4"/>
      <c r="R195" s="3"/>
      <c r="S195" s="3"/>
      <c r="T195" s="155"/>
    </row>
    <row r="196" spans="1:20" ht="12.75">
      <c r="A196" s="55">
        <f t="shared" si="8"/>
        <v>0</v>
      </c>
      <c r="B196" s="55">
        <f>_XLFN.IFS(D196="Yes",COUNTIF($D$10:D195,"yes"),D196="No",COUNTIF($D$10:D195,"Yes"),D196="",COUNTIF($E$10:E195,"Yes"))</f>
        <v>0</v>
      </c>
      <c r="C196" s="24"/>
      <c r="D196" s="56" t="str">
        <f t="shared" si="6"/>
        <v/>
      </c>
      <c r="E196" s="150"/>
      <c r="F196" s="56" t="str">
        <f t="shared" si="7"/>
        <v/>
      </c>
      <c r="G196" s="150"/>
      <c r="H196" s="22"/>
      <c r="I196" s="22"/>
      <c r="J196" s="22"/>
      <c r="K196" s="23"/>
      <c r="L196" s="4"/>
      <c r="M196" s="6"/>
      <c r="N196" s="2"/>
      <c r="O196" s="151"/>
      <c r="P196" s="5"/>
      <c r="Q196" s="4"/>
      <c r="R196" s="3"/>
      <c r="S196" s="3"/>
      <c r="T196" s="155"/>
    </row>
    <row r="197" spans="1:20" ht="12.75">
      <c r="A197" s="55">
        <f t="shared" si="8"/>
        <v>0</v>
      </c>
      <c r="B197" s="55">
        <f>_XLFN.IFS(D197="Yes",COUNTIF($D$10:D196,"yes"),D197="No",COUNTIF($D$10:D196,"Yes"),D197="",COUNTIF($E$10:E196,"Yes"))</f>
        <v>0</v>
      </c>
      <c r="C197" s="24"/>
      <c r="D197" s="56" t="str">
        <f t="shared" si="6"/>
        <v/>
      </c>
      <c r="E197" s="150"/>
      <c r="F197" s="56" t="str">
        <f t="shared" si="7"/>
        <v/>
      </c>
      <c r="G197" s="150"/>
      <c r="H197" s="22"/>
      <c r="I197" s="22"/>
      <c r="J197" s="22"/>
      <c r="K197" s="23"/>
      <c r="L197" s="4"/>
      <c r="M197" s="6"/>
      <c r="N197" s="2"/>
      <c r="O197" s="151"/>
      <c r="P197" s="5"/>
      <c r="Q197" s="4"/>
      <c r="R197" s="3"/>
      <c r="S197" s="3"/>
      <c r="T197" s="155"/>
    </row>
    <row r="198" spans="1:20" ht="12.75">
      <c r="A198" s="55">
        <f t="shared" si="8"/>
        <v>0</v>
      </c>
      <c r="B198" s="55">
        <f>_XLFN.IFS(D198="Yes",COUNTIF($D$10:D197,"yes"),D198="No",COUNTIF($D$10:D197,"Yes"),D198="",COUNTIF($E$10:E197,"Yes"))</f>
        <v>0</v>
      </c>
      <c r="C198" s="24"/>
      <c r="D198" s="56" t="str">
        <f t="shared" si="6"/>
        <v/>
      </c>
      <c r="E198" s="150"/>
      <c r="F198" s="56" t="str">
        <f t="shared" si="7"/>
        <v/>
      </c>
      <c r="G198" s="150"/>
      <c r="H198" s="22"/>
      <c r="I198" s="22"/>
      <c r="J198" s="22"/>
      <c r="K198" s="23"/>
      <c r="L198" s="4"/>
      <c r="M198" s="6"/>
      <c r="N198" s="2"/>
      <c r="O198" s="151"/>
      <c r="P198" s="5"/>
      <c r="Q198" s="4"/>
      <c r="R198" s="3"/>
      <c r="S198" s="3"/>
      <c r="T198" s="155"/>
    </row>
    <row r="199" spans="1:20" ht="12.75">
      <c r="A199" s="55">
        <f t="shared" si="8"/>
        <v>0</v>
      </c>
      <c r="B199" s="55">
        <f>_XLFN.IFS(D199="Yes",COUNTIF($D$10:D198,"yes"),D199="No",COUNTIF($D$10:D198,"Yes"),D199="",COUNTIF($E$10:E198,"Yes"))</f>
        <v>0</v>
      </c>
      <c r="C199" s="24"/>
      <c r="D199" s="56" t="str">
        <f t="shared" si="6"/>
        <v/>
      </c>
      <c r="E199" s="150"/>
      <c r="F199" s="56" t="str">
        <f t="shared" si="7"/>
        <v/>
      </c>
      <c r="G199" s="150"/>
      <c r="H199" s="22"/>
      <c r="I199" s="22"/>
      <c r="J199" s="22"/>
      <c r="K199" s="23"/>
      <c r="L199" s="4"/>
      <c r="M199" s="6"/>
      <c r="N199" s="2"/>
      <c r="O199" s="151"/>
      <c r="P199" s="5"/>
      <c r="Q199" s="4"/>
      <c r="R199" s="3"/>
      <c r="S199" s="3"/>
      <c r="T199" s="155"/>
    </row>
    <row r="200" spans="1:20" ht="12.75">
      <c r="A200" s="55">
        <f t="shared" si="8"/>
        <v>0</v>
      </c>
      <c r="B200" s="55">
        <f>_XLFN.IFS(D200="Yes",COUNTIF($D$10:D199,"yes"),D200="No",COUNTIF($D$10:D199,"Yes"),D200="",COUNTIF($E$10:E199,"Yes"))</f>
        <v>0</v>
      </c>
      <c r="C200" s="24"/>
      <c r="D200" s="56" t="str">
        <f t="shared" si="6"/>
        <v/>
      </c>
      <c r="E200" s="150"/>
      <c r="F200" s="56" t="str">
        <f t="shared" si="7"/>
        <v/>
      </c>
      <c r="G200" s="150"/>
      <c r="H200" s="22"/>
      <c r="I200" s="22"/>
      <c r="J200" s="22"/>
      <c r="K200" s="23"/>
      <c r="L200" s="4"/>
      <c r="M200" s="6"/>
      <c r="N200" s="2"/>
      <c r="O200" s="151"/>
      <c r="P200" s="5"/>
      <c r="Q200" s="4"/>
      <c r="R200" s="3"/>
      <c r="S200" s="3"/>
      <c r="T200" s="155"/>
    </row>
    <row r="201" spans="1:20" ht="12.75">
      <c r="A201" s="55">
        <f t="shared" si="8"/>
        <v>0</v>
      </c>
      <c r="B201" s="55">
        <f>_XLFN.IFS(D201="Yes",COUNTIF($D$10:D200,"yes"),D201="No",COUNTIF($D$10:D200,"Yes"),D201="",COUNTIF($E$10:E200,"Yes"))</f>
        <v>0</v>
      </c>
      <c r="C201" s="24"/>
      <c r="D201" s="56" t="str">
        <f t="shared" si="6"/>
        <v/>
      </c>
      <c r="E201" s="150"/>
      <c r="F201" s="56" t="str">
        <f t="shared" si="7"/>
        <v/>
      </c>
      <c r="G201" s="150"/>
      <c r="H201" s="22"/>
      <c r="I201" s="22"/>
      <c r="J201" s="22"/>
      <c r="K201" s="23"/>
      <c r="L201" s="4"/>
      <c r="M201" s="6"/>
      <c r="N201" s="2"/>
      <c r="O201" s="151"/>
      <c r="P201" s="5"/>
      <c r="Q201" s="4"/>
      <c r="R201" s="3"/>
      <c r="S201" s="3"/>
      <c r="T201" s="155"/>
    </row>
    <row r="202" spans="1:20" ht="12.75">
      <c r="A202" s="55">
        <f t="shared" si="8"/>
        <v>0</v>
      </c>
      <c r="B202" s="55">
        <f>_XLFN.IFS(D202="Yes",COUNTIF($D$10:D201,"yes"),D202="No",COUNTIF($D$10:D201,"Yes"),D202="",COUNTIF($E$10:E201,"Yes"))</f>
        <v>0</v>
      </c>
      <c r="C202" s="24"/>
      <c r="D202" s="56" t="str">
        <f t="shared" si="6"/>
        <v/>
      </c>
      <c r="E202" s="150"/>
      <c r="F202" s="56" t="str">
        <f t="shared" si="7"/>
        <v/>
      </c>
      <c r="G202" s="150"/>
      <c r="H202" s="22"/>
      <c r="I202" s="22"/>
      <c r="J202" s="22"/>
      <c r="K202" s="23"/>
      <c r="L202" s="4"/>
      <c r="M202" s="6"/>
      <c r="N202" s="2"/>
      <c r="O202" s="151"/>
      <c r="P202" s="5"/>
      <c r="Q202" s="4"/>
      <c r="R202" s="3"/>
      <c r="S202" s="3"/>
      <c r="T202" s="155"/>
    </row>
    <row r="203" spans="1:20" ht="12.75">
      <c r="A203" s="55">
        <f t="shared" si="8"/>
        <v>0</v>
      </c>
      <c r="B203" s="55">
        <f>_XLFN.IFS(D203="Yes",COUNTIF($D$10:D202,"yes"),D203="No",COUNTIF($D$10:D202,"Yes"),D203="",COUNTIF($E$10:E202,"Yes"))</f>
        <v>0</v>
      </c>
      <c r="C203" s="24"/>
      <c r="D203" s="56" t="str">
        <f aca="true" t="shared" si="9" ref="D203:D209">IF(C203&gt;1,_XLFN.IFS($V$10="YesYes","Error",$V$10="YesNo","Yes",$V$10="NoYes",IF(H203&gt;=$F$4,"Yes","No"),$V$10="NoNo",""),"")</f>
        <v/>
      </c>
      <c r="E203" s="150"/>
      <c r="F203" s="56" t="str">
        <f aca="true" t="shared" si="10" ref="F203:F209">_XLFN.IFS($F$6="","",D203="Yes",IF($F$5="Yes",$F$6,""),E203="Yes",IF($F$5="Yes",$F$6,""),D203="","",E203="","",D203="No","",E203="No","")</f>
        <v/>
      </c>
      <c r="G203" s="150"/>
      <c r="H203" s="22"/>
      <c r="I203" s="22"/>
      <c r="J203" s="22"/>
      <c r="K203" s="23"/>
      <c r="L203" s="4"/>
      <c r="M203" s="6"/>
      <c r="N203" s="2"/>
      <c r="O203" s="151"/>
      <c r="P203" s="5"/>
      <c r="Q203" s="4"/>
      <c r="R203" s="3"/>
      <c r="S203" s="3"/>
      <c r="T203" s="155"/>
    </row>
    <row r="204" spans="1:20" ht="12.75">
      <c r="A204" s="55">
        <f aca="true" t="shared" si="11" ref="A204:A209">_XLFN.IFS(D204="yes",1+B204,E204="yes",1+B204,D204="",0,E204="",0)</f>
        <v>0</v>
      </c>
      <c r="B204" s="55">
        <f>_XLFN.IFS(D204="Yes",COUNTIF($D$10:D203,"yes"),D204="No",COUNTIF($D$10:D203,"Yes"),D204="",COUNTIF($E$10:E203,"Yes"))</f>
        <v>0</v>
      </c>
      <c r="C204" s="24"/>
      <c r="D204" s="56" t="str">
        <f t="shared" si="9"/>
        <v/>
      </c>
      <c r="E204" s="150"/>
      <c r="F204" s="56" t="str">
        <f t="shared" si="10"/>
        <v/>
      </c>
      <c r="G204" s="150"/>
      <c r="H204" s="22"/>
      <c r="I204" s="22"/>
      <c r="J204" s="22"/>
      <c r="K204" s="23"/>
      <c r="L204" s="4"/>
      <c r="M204" s="6"/>
      <c r="N204" s="2"/>
      <c r="O204" s="151"/>
      <c r="P204" s="5"/>
      <c r="Q204" s="4"/>
      <c r="R204" s="3"/>
      <c r="S204" s="3"/>
      <c r="T204" s="155"/>
    </row>
    <row r="205" spans="1:20" ht="12.75">
      <c r="A205" s="55">
        <f t="shared" si="11"/>
        <v>0</v>
      </c>
      <c r="B205" s="55">
        <f>_XLFN.IFS(D205="Yes",COUNTIF($D$10:D204,"yes"),D205="No",COUNTIF($D$10:D204,"Yes"),D205="",COUNTIF($E$10:E204,"Yes"))</f>
        <v>0</v>
      </c>
      <c r="C205" s="24"/>
      <c r="D205" s="56" t="str">
        <f t="shared" si="9"/>
        <v/>
      </c>
      <c r="E205" s="150"/>
      <c r="F205" s="56" t="str">
        <f t="shared" si="10"/>
        <v/>
      </c>
      <c r="G205" s="150"/>
      <c r="H205" s="22"/>
      <c r="I205" s="22"/>
      <c r="J205" s="22"/>
      <c r="K205" s="23"/>
      <c r="L205" s="4"/>
      <c r="M205" s="6"/>
      <c r="N205" s="2"/>
      <c r="O205" s="151"/>
      <c r="P205" s="5"/>
      <c r="Q205" s="4"/>
      <c r="R205" s="3"/>
      <c r="S205" s="3"/>
      <c r="T205" s="155"/>
    </row>
    <row r="206" spans="1:20" ht="12.75">
      <c r="A206" s="55">
        <f t="shared" si="11"/>
        <v>0</v>
      </c>
      <c r="B206" s="55">
        <f>_XLFN.IFS(D206="Yes",COUNTIF($D$10:D205,"yes"),D206="No",COUNTIF($D$10:D205,"Yes"),D206="",COUNTIF($E$10:E205,"Yes"))</f>
        <v>0</v>
      </c>
      <c r="C206" s="24"/>
      <c r="D206" s="56" t="str">
        <f t="shared" si="9"/>
        <v/>
      </c>
      <c r="E206" s="150"/>
      <c r="F206" s="56" t="str">
        <f t="shared" si="10"/>
        <v/>
      </c>
      <c r="G206" s="150"/>
      <c r="H206" s="22"/>
      <c r="I206" s="22"/>
      <c r="J206" s="22"/>
      <c r="K206" s="23"/>
      <c r="L206" s="4"/>
      <c r="M206" s="6"/>
      <c r="N206" s="2"/>
      <c r="O206" s="151"/>
      <c r="P206" s="5"/>
      <c r="Q206" s="4"/>
      <c r="R206" s="3"/>
      <c r="S206" s="3"/>
      <c r="T206" s="155"/>
    </row>
    <row r="207" spans="1:20" ht="12.75">
      <c r="A207" s="55">
        <f t="shared" si="11"/>
        <v>0</v>
      </c>
      <c r="B207" s="55">
        <f>_XLFN.IFS(D207="Yes",COUNTIF($D$10:D206,"yes"),D207="No",COUNTIF($D$10:D206,"Yes"),D207="",COUNTIF($E$10:E206,"Yes"))</f>
        <v>0</v>
      </c>
      <c r="C207" s="24"/>
      <c r="D207" s="56" t="str">
        <f t="shared" si="9"/>
        <v/>
      </c>
      <c r="E207" s="150"/>
      <c r="F207" s="56" t="str">
        <f t="shared" si="10"/>
        <v/>
      </c>
      <c r="G207" s="150"/>
      <c r="H207" s="22"/>
      <c r="I207" s="22"/>
      <c r="J207" s="22"/>
      <c r="K207" s="23"/>
      <c r="L207" s="4"/>
      <c r="M207" s="6"/>
      <c r="N207" s="2"/>
      <c r="O207" s="151"/>
      <c r="P207" s="5"/>
      <c r="Q207" s="4"/>
      <c r="R207" s="3"/>
      <c r="S207" s="3"/>
      <c r="T207" s="155"/>
    </row>
    <row r="208" spans="1:20" ht="12.75">
      <c r="A208" s="55">
        <f t="shared" si="11"/>
        <v>0</v>
      </c>
      <c r="B208" s="55">
        <f>_XLFN.IFS(D208="Yes",COUNTIF($D$10:D207,"yes"),D208="No",COUNTIF($D$10:D207,"Yes"),D208="",COUNTIF($E$10:E207,"Yes"))</f>
        <v>0</v>
      </c>
      <c r="C208" s="24"/>
      <c r="D208" s="56" t="str">
        <f t="shared" si="9"/>
        <v/>
      </c>
      <c r="E208" s="150"/>
      <c r="F208" s="56" t="str">
        <f t="shared" si="10"/>
        <v/>
      </c>
      <c r="G208" s="150"/>
      <c r="H208" s="22"/>
      <c r="I208" s="22"/>
      <c r="J208" s="22"/>
      <c r="K208" s="23"/>
      <c r="L208" s="4"/>
      <c r="M208" s="6"/>
      <c r="N208" s="2"/>
      <c r="O208" s="151"/>
      <c r="P208" s="5"/>
      <c r="Q208" s="4"/>
      <c r="R208" s="3"/>
      <c r="S208" s="3"/>
      <c r="T208" s="155"/>
    </row>
    <row r="209" spans="1:20" ht="12.75">
      <c r="A209" s="55">
        <f t="shared" si="11"/>
        <v>0</v>
      </c>
      <c r="B209" s="55">
        <f>_XLFN.IFS(D209="Yes",COUNTIF($D$10:D208,"yes"),D209="No",COUNTIF($D$10:D208,"Yes"),D209="",COUNTIF($E$10:E208,"Yes"))</f>
        <v>0</v>
      </c>
      <c r="C209" s="24"/>
      <c r="D209" s="56" t="str">
        <f t="shared" si="9"/>
        <v/>
      </c>
      <c r="E209" s="150"/>
      <c r="F209" s="56" t="str">
        <f t="shared" si="10"/>
        <v/>
      </c>
      <c r="G209" s="150"/>
      <c r="H209" s="22"/>
      <c r="I209" s="22"/>
      <c r="J209" s="22"/>
      <c r="K209" s="23"/>
      <c r="L209" s="4"/>
      <c r="M209" s="6"/>
      <c r="N209" s="2"/>
      <c r="O209" s="151"/>
      <c r="P209" s="5"/>
      <c r="Q209" s="4"/>
      <c r="R209" s="3"/>
      <c r="S209" s="3"/>
      <c r="T209" s="155"/>
    </row>
    <row r="210" spans="4:7" ht="12.75">
      <c r="D210" s="58"/>
      <c r="E210" s="58"/>
      <c r="F210" s="58"/>
      <c r="G210" s="58"/>
    </row>
    <row r="211" spans="4:7" ht="12.75">
      <c r="D211" s="58"/>
      <c r="E211" s="58"/>
      <c r="F211" s="58"/>
      <c r="G211" s="58"/>
    </row>
    <row r="212" spans="4:7" ht="12.75">
      <c r="D212" s="58"/>
      <c r="E212" s="58"/>
      <c r="F212" s="58"/>
      <c r="G212" s="58"/>
    </row>
    <row r="213" spans="4:7" ht="12.75">
      <c r="D213" s="58"/>
      <c r="E213" s="58"/>
      <c r="F213" s="58"/>
      <c r="G213" s="58"/>
    </row>
    <row r="214" spans="4:7" ht="12.75">
      <c r="D214" s="58"/>
      <c r="E214" s="58"/>
      <c r="F214" s="58"/>
      <c r="G214" s="58"/>
    </row>
    <row r="215" spans="4:7" ht="12.75">
      <c r="D215" s="58"/>
      <c r="E215" s="58"/>
      <c r="F215" s="58"/>
      <c r="G215" s="58"/>
    </row>
    <row r="216" spans="4:7" ht="12.75">
      <c r="D216" s="58"/>
      <c r="E216" s="58"/>
      <c r="F216" s="58"/>
      <c r="G216" s="58"/>
    </row>
    <row r="217" spans="4:7" ht="12.75">
      <c r="D217" s="58"/>
      <c r="E217" s="58"/>
      <c r="F217" s="58"/>
      <c r="G217" s="58"/>
    </row>
    <row r="218" spans="4:7" ht="12.75">
      <c r="D218" s="58"/>
      <c r="E218" s="58"/>
      <c r="F218" s="58"/>
      <c r="G218" s="58"/>
    </row>
    <row r="219" spans="4:7" ht="12.75">
      <c r="D219" s="58"/>
      <c r="E219" s="58"/>
      <c r="F219" s="58"/>
      <c r="G219" s="58"/>
    </row>
    <row r="220" spans="4:7" ht="12.75">
      <c r="D220" s="58"/>
      <c r="E220" s="58"/>
      <c r="F220" s="58"/>
      <c r="G220" s="58"/>
    </row>
    <row r="221" spans="4:7" ht="12.75">
      <c r="D221" s="58"/>
      <c r="E221" s="58"/>
      <c r="F221" s="58"/>
      <c r="G221" s="58"/>
    </row>
    <row r="222" spans="4:7" ht="12.75">
      <c r="D222" s="58"/>
      <c r="E222" s="58"/>
      <c r="F222" s="58"/>
      <c r="G222" s="58"/>
    </row>
    <row r="223" spans="4:7" ht="12.75">
      <c r="D223" s="58"/>
      <c r="E223" s="58"/>
      <c r="F223" s="58"/>
      <c r="G223" s="58"/>
    </row>
    <row r="224" spans="4:7" ht="12.75">
      <c r="D224" s="58"/>
      <c r="E224" s="58"/>
      <c r="F224" s="58"/>
      <c r="G224" s="58"/>
    </row>
    <row r="225" spans="4:7" ht="12.75">
      <c r="D225" s="58"/>
      <c r="E225" s="58"/>
      <c r="F225" s="58"/>
      <c r="G225" s="58"/>
    </row>
    <row r="226" spans="4:7" ht="12.75">
      <c r="D226" s="58"/>
      <c r="E226" s="58"/>
      <c r="F226" s="58"/>
      <c r="G226" s="58"/>
    </row>
    <row r="227" spans="4:7" ht="12.75">
      <c r="D227" s="58"/>
      <c r="E227" s="58"/>
      <c r="F227" s="58"/>
      <c r="G227" s="58"/>
    </row>
    <row r="228" spans="4:7" ht="12.75">
      <c r="D228" s="58"/>
      <c r="E228" s="58"/>
      <c r="F228" s="58"/>
      <c r="G228" s="58"/>
    </row>
    <row r="229" spans="4:7" ht="12.75">
      <c r="D229" s="58"/>
      <c r="E229" s="58"/>
      <c r="F229" s="58"/>
      <c r="G229" s="58"/>
    </row>
    <row r="230" spans="4:7" ht="12.75">
      <c r="D230" s="58"/>
      <c r="E230" s="58"/>
      <c r="F230" s="58"/>
      <c r="G230" s="58"/>
    </row>
    <row r="231" spans="4:7" ht="12.75">
      <c r="D231" s="58"/>
      <c r="E231" s="58"/>
      <c r="F231" s="58"/>
      <c r="G231" s="58"/>
    </row>
    <row r="232" spans="4:7" ht="12.75">
      <c r="D232" s="58"/>
      <c r="E232" s="58"/>
      <c r="F232" s="58"/>
      <c r="G232" s="58"/>
    </row>
    <row r="233" spans="4:7" ht="12.75">
      <c r="D233" s="58"/>
      <c r="E233" s="58"/>
      <c r="F233" s="58"/>
      <c r="G233" s="58"/>
    </row>
    <row r="234" spans="4:7" ht="12.75">
      <c r="D234" s="58"/>
      <c r="E234" s="58"/>
      <c r="F234" s="58"/>
      <c r="G234" s="58"/>
    </row>
    <row r="235" spans="4:7" ht="12.75">
      <c r="D235" s="58"/>
      <c r="E235" s="58"/>
      <c r="F235" s="58"/>
      <c r="G235" s="58"/>
    </row>
    <row r="236" spans="4:7" ht="12.75">
      <c r="D236" s="58"/>
      <c r="E236" s="58"/>
      <c r="F236" s="58"/>
      <c r="G236" s="58"/>
    </row>
    <row r="237" spans="4:7" ht="12.75">
      <c r="D237" s="58"/>
      <c r="E237" s="58"/>
      <c r="F237" s="58"/>
      <c r="G237" s="58"/>
    </row>
    <row r="238" spans="4:7" ht="12.75">
      <c r="D238" s="58"/>
      <c r="E238" s="58"/>
      <c r="F238" s="58"/>
      <c r="G238" s="58"/>
    </row>
    <row r="239" spans="4:7" ht="12.75">
      <c r="D239" s="58"/>
      <c r="E239" s="58"/>
      <c r="F239" s="58"/>
      <c r="G239" s="58"/>
    </row>
    <row r="240" spans="4:7" ht="12.75">
      <c r="D240" s="58"/>
      <c r="E240" s="58"/>
      <c r="F240" s="58"/>
      <c r="G240" s="58"/>
    </row>
    <row r="241" spans="4:7" ht="12.75">
      <c r="D241" s="58"/>
      <c r="E241" s="58"/>
      <c r="F241" s="58"/>
      <c r="G241" s="58"/>
    </row>
    <row r="242" spans="4:7" ht="12.75">
      <c r="D242" s="58"/>
      <c r="E242" s="58"/>
      <c r="F242" s="58"/>
      <c r="G242" s="58"/>
    </row>
    <row r="243" spans="4:7" ht="12.75">
      <c r="D243" s="58"/>
      <c r="E243" s="58"/>
      <c r="F243" s="58"/>
      <c r="G243" s="58"/>
    </row>
    <row r="244" spans="4:7" ht="12.75">
      <c r="D244" s="58"/>
      <c r="E244" s="58"/>
      <c r="F244" s="58"/>
      <c r="G244" s="58"/>
    </row>
    <row r="245" spans="4:7" ht="12.75">
      <c r="D245" s="58"/>
      <c r="E245" s="58"/>
      <c r="F245" s="58"/>
      <c r="G245" s="58"/>
    </row>
    <row r="246" spans="4:7" ht="12.75">
      <c r="D246" s="58"/>
      <c r="E246" s="58"/>
      <c r="F246" s="58"/>
      <c r="G246" s="58"/>
    </row>
    <row r="247" spans="4:7" ht="12.75">
      <c r="D247" s="58"/>
      <c r="E247" s="58"/>
      <c r="F247" s="58"/>
      <c r="G247" s="58"/>
    </row>
    <row r="248" spans="4:7" ht="12.75">
      <c r="D248" s="58"/>
      <c r="E248" s="58"/>
      <c r="F248" s="58"/>
      <c r="G248" s="58"/>
    </row>
    <row r="249" spans="4:7" ht="12.75">
      <c r="D249" s="58"/>
      <c r="E249" s="58"/>
      <c r="F249" s="58"/>
      <c r="G249" s="58"/>
    </row>
    <row r="250" spans="4:7" ht="12.75">
      <c r="D250" s="58"/>
      <c r="E250" s="58"/>
      <c r="F250" s="58"/>
      <c r="G250" s="58"/>
    </row>
    <row r="251" spans="4:7" ht="12.75">
      <c r="D251" s="58"/>
      <c r="E251" s="58"/>
      <c r="F251" s="58"/>
      <c r="G251" s="58"/>
    </row>
    <row r="252" spans="4:7" ht="12.75">
      <c r="D252" s="58"/>
      <c r="E252" s="58"/>
      <c r="F252" s="58"/>
      <c r="G252" s="58"/>
    </row>
    <row r="253" spans="4:7" ht="12.75">
      <c r="D253" s="58"/>
      <c r="E253" s="58"/>
      <c r="F253" s="58"/>
      <c r="G253" s="58"/>
    </row>
    <row r="254" spans="4:7" ht="12.75">
      <c r="D254" s="58"/>
      <c r="E254" s="58"/>
      <c r="F254" s="58"/>
      <c r="G254" s="58"/>
    </row>
    <row r="255" spans="4:7" ht="12.75">
      <c r="D255" s="58"/>
      <c r="E255" s="58"/>
      <c r="F255" s="58"/>
      <c r="G255" s="58"/>
    </row>
    <row r="256" spans="4:7" ht="12.75">
      <c r="D256" s="58"/>
      <c r="E256" s="58"/>
      <c r="F256" s="58"/>
      <c r="G256" s="58"/>
    </row>
    <row r="257" spans="4:7" ht="12.75">
      <c r="D257" s="58"/>
      <c r="E257" s="58"/>
      <c r="F257" s="58"/>
      <c r="G257" s="58"/>
    </row>
    <row r="258" spans="4:7" ht="12.75">
      <c r="D258" s="58"/>
      <c r="E258" s="58"/>
      <c r="F258" s="58"/>
      <c r="G258" s="58"/>
    </row>
    <row r="259" spans="4:7" ht="12.75">
      <c r="D259" s="58"/>
      <c r="E259" s="58"/>
      <c r="F259" s="58"/>
      <c r="G259" s="58"/>
    </row>
    <row r="260" spans="4:7" ht="12.75">
      <c r="D260" s="58"/>
      <c r="E260" s="58"/>
      <c r="F260" s="58"/>
      <c r="G260" s="58"/>
    </row>
    <row r="261" spans="4:7" ht="12.75">
      <c r="D261" s="58"/>
      <c r="E261" s="58"/>
      <c r="F261" s="58"/>
      <c r="G261" s="58"/>
    </row>
    <row r="262" spans="4:7" ht="12.75">
      <c r="D262" s="58"/>
      <c r="E262" s="58"/>
      <c r="F262" s="58"/>
      <c r="G262" s="58"/>
    </row>
    <row r="263" spans="4:7" ht="12.75">
      <c r="D263" s="58"/>
      <c r="E263" s="58"/>
      <c r="F263" s="58"/>
      <c r="G263" s="58"/>
    </row>
    <row r="264" spans="4:7" ht="12.75">
      <c r="D264" s="58"/>
      <c r="E264" s="58"/>
      <c r="F264" s="58"/>
      <c r="G264" s="58"/>
    </row>
    <row r="265" spans="4:7" ht="12.75">
      <c r="D265" s="58"/>
      <c r="E265" s="58"/>
      <c r="F265" s="58"/>
      <c r="G265" s="58"/>
    </row>
    <row r="266" spans="4:7" ht="12.75">
      <c r="D266" s="58"/>
      <c r="E266" s="58"/>
      <c r="F266" s="58"/>
      <c r="G266" s="58"/>
    </row>
    <row r="267" spans="4:7" ht="12.75">
      <c r="D267" s="58"/>
      <c r="E267" s="58"/>
      <c r="F267" s="58"/>
      <c r="G267" s="58"/>
    </row>
    <row r="268" spans="4:7" ht="12.75">
      <c r="D268" s="58"/>
      <c r="E268" s="58"/>
      <c r="F268" s="58"/>
      <c r="G268" s="58"/>
    </row>
    <row r="269" spans="4:7" ht="12.75">
      <c r="D269" s="58"/>
      <c r="E269" s="58"/>
      <c r="F269" s="58"/>
      <c r="G269" s="58"/>
    </row>
    <row r="270" spans="4:7" ht="12.75">
      <c r="D270" s="58"/>
      <c r="E270" s="58"/>
      <c r="F270" s="58"/>
      <c r="G270" s="58"/>
    </row>
    <row r="271" spans="4:7" ht="12.75">
      <c r="D271" s="58"/>
      <c r="E271" s="58"/>
      <c r="F271" s="58"/>
      <c r="G271" s="58"/>
    </row>
    <row r="272" spans="4:7" ht="12.75">
      <c r="D272" s="58"/>
      <c r="E272" s="58"/>
      <c r="F272" s="58"/>
      <c r="G272" s="58"/>
    </row>
    <row r="273" spans="4:7" ht="12.75">
      <c r="D273" s="58"/>
      <c r="E273" s="58"/>
      <c r="F273" s="58"/>
      <c r="G273" s="58"/>
    </row>
    <row r="274" spans="4:7" ht="12.75">
      <c r="D274" s="58"/>
      <c r="E274" s="58"/>
      <c r="F274" s="58"/>
      <c r="G274" s="58"/>
    </row>
    <row r="275" spans="4:7" ht="12.75">
      <c r="D275" s="58"/>
      <c r="E275" s="58"/>
      <c r="F275" s="58"/>
      <c r="G275" s="58"/>
    </row>
    <row r="276" spans="4:7" ht="12.75">
      <c r="D276" s="58"/>
      <c r="E276" s="58"/>
      <c r="F276" s="58"/>
      <c r="G276" s="58"/>
    </row>
    <row r="277" spans="4:7" ht="12.75">
      <c r="D277" s="58"/>
      <c r="E277" s="58"/>
      <c r="F277" s="58"/>
      <c r="G277" s="58"/>
    </row>
    <row r="278" spans="4:7" ht="12.75">
      <c r="D278" s="58"/>
      <c r="E278" s="58"/>
      <c r="F278" s="58"/>
      <c r="G278" s="58"/>
    </row>
    <row r="279" spans="4:7" ht="12.75">
      <c r="D279" s="58"/>
      <c r="E279" s="58"/>
      <c r="F279" s="58"/>
      <c r="G279" s="58"/>
    </row>
    <row r="280" spans="4:7" ht="12.75">
      <c r="D280" s="58"/>
      <c r="E280" s="58"/>
      <c r="F280" s="58"/>
      <c r="G280" s="58"/>
    </row>
    <row r="281" spans="4:7" ht="12.75">
      <c r="D281" s="58"/>
      <c r="E281" s="58"/>
      <c r="F281" s="58"/>
      <c r="G281" s="58"/>
    </row>
    <row r="282" spans="4:7" ht="12.75">
      <c r="D282" s="58"/>
      <c r="E282" s="58"/>
      <c r="F282" s="58"/>
      <c r="G282" s="58"/>
    </row>
    <row r="283" spans="4:7" ht="12.75">
      <c r="D283" s="58"/>
      <c r="E283" s="58"/>
      <c r="F283" s="58"/>
      <c r="G283" s="58"/>
    </row>
    <row r="284" spans="4:7" ht="12.75">
      <c r="D284" s="58"/>
      <c r="E284" s="58"/>
      <c r="F284" s="58"/>
      <c r="G284" s="58"/>
    </row>
    <row r="285" spans="4:7" ht="12.75">
      <c r="D285" s="58"/>
      <c r="E285" s="58"/>
      <c r="F285" s="58"/>
      <c r="G285" s="58"/>
    </row>
    <row r="286" spans="4:7" ht="12.75">
      <c r="D286" s="58"/>
      <c r="E286" s="58"/>
      <c r="F286" s="58"/>
      <c r="G286" s="58"/>
    </row>
    <row r="287" spans="4:7" ht="12.75">
      <c r="D287" s="58"/>
      <c r="E287" s="58"/>
      <c r="F287" s="58"/>
      <c r="G287" s="58"/>
    </row>
    <row r="288" spans="4:7" ht="12.75">
      <c r="D288" s="58"/>
      <c r="E288" s="58"/>
      <c r="F288" s="58"/>
      <c r="G288" s="58"/>
    </row>
    <row r="289" spans="4:7" ht="12.75">
      <c r="D289" s="58"/>
      <c r="E289" s="58"/>
      <c r="F289" s="58"/>
      <c r="G289" s="58"/>
    </row>
    <row r="290" spans="4:7" ht="12.75">
      <c r="D290" s="58"/>
      <c r="E290" s="58"/>
      <c r="F290" s="58"/>
      <c r="G290" s="58"/>
    </row>
    <row r="291" spans="4:7" ht="12.75">
      <c r="D291" s="58"/>
      <c r="E291" s="58"/>
      <c r="F291" s="58"/>
      <c r="G291" s="58"/>
    </row>
    <row r="292" spans="4:7" ht="12.75">
      <c r="D292" s="58"/>
      <c r="E292" s="58"/>
      <c r="F292" s="58"/>
      <c r="G292" s="58"/>
    </row>
    <row r="293" spans="4:7" ht="12.75">
      <c r="D293" s="58"/>
      <c r="E293" s="58"/>
      <c r="F293" s="58"/>
      <c r="G293" s="58"/>
    </row>
    <row r="294" spans="4:7" ht="12.75">
      <c r="D294" s="58"/>
      <c r="E294" s="58"/>
      <c r="F294" s="58"/>
      <c r="G294" s="58"/>
    </row>
    <row r="295" spans="4:7" ht="12.75">
      <c r="D295" s="58"/>
      <c r="E295" s="58"/>
      <c r="F295" s="58"/>
      <c r="G295" s="58"/>
    </row>
    <row r="296" spans="4:7" ht="12.75">
      <c r="D296" s="58"/>
      <c r="E296" s="58"/>
      <c r="F296" s="58"/>
      <c r="G296" s="58"/>
    </row>
    <row r="297" spans="4:7" ht="12.75">
      <c r="D297" s="58"/>
      <c r="E297" s="58"/>
      <c r="F297" s="58"/>
      <c r="G297" s="58"/>
    </row>
    <row r="298" spans="4:7" ht="12.75">
      <c r="D298" s="58"/>
      <c r="E298" s="58"/>
      <c r="F298" s="58"/>
      <c r="G298" s="58"/>
    </row>
    <row r="299" spans="4:7" ht="12.75">
      <c r="D299" s="58"/>
      <c r="E299" s="58"/>
      <c r="F299" s="58"/>
      <c r="G299" s="58"/>
    </row>
    <row r="300" spans="4:7" ht="12.75">
      <c r="D300" s="58"/>
      <c r="E300" s="58"/>
      <c r="F300" s="58"/>
      <c r="G300" s="58"/>
    </row>
    <row r="301" spans="4:7" ht="12.75">
      <c r="D301" s="58"/>
      <c r="E301" s="58"/>
      <c r="F301" s="58"/>
      <c r="G301" s="58"/>
    </row>
    <row r="302" spans="4:7" ht="12.75">
      <c r="D302" s="58"/>
      <c r="E302" s="58"/>
      <c r="F302" s="58"/>
      <c r="G302" s="58"/>
    </row>
    <row r="303" spans="4:7" ht="12.75">
      <c r="D303" s="58"/>
      <c r="E303" s="58"/>
      <c r="F303" s="58"/>
      <c r="G303" s="58"/>
    </row>
    <row r="304" spans="4:7" ht="12.75">
      <c r="D304" s="58"/>
      <c r="E304" s="58"/>
      <c r="F304" s="58"/>
      <c r="G304" s="58"/>
    </row>
    <row r="305" spans="4:7" ht="12.75">
      <c r="D305" s="58"/>
      <c r="E305" s="58"/>
      <c r="F305" s="58"/>
      <c r="G305" s="58"/>
    </row>
    <row r="306" spans="4:7" ht="12.75">
      <c r="D306" s="58"/>
      <c r="E306" s="58"/>
      <c r="F306" s="58"/>
      <c r="G306" s="58"/>
    </row>
    <row r="307" spans="4:7" ht="12.75">
      <c r="D307" s="58"/>
      <c r="E307" s="58"/>
      <c r="F307" s="58"/>
      <c r="G307" s="58"/>
    </row>
    <row r="308" spans="4:7" ht="12.75">
      <c r="D308" s="58"/>
      <c r="E308" s="58"/>
      <c r="F308" s="58"/>
      <c r="G308" s="58"/>
    </row>
    <row r="309" spans="4:7" ht="12.75">
      <c r="D309" s="58"/>
      <c r="E309" s="58"/>
      <c r="F309" s="58"/>
      <c r="G309" s="58"/>
    </row>
    <row r="310" spans="4:7" ht="12.75">
      <c r="D310" s="58"/>
      <c r="E310" s="58"/>
      <c r="F310" s="58"/>
      <c r="G310" s="58"/>
    </row>
    <row r="311" spans="4:7" ht="12.75">
      <c r="D311" s="58"/>
      <c r="E311" s="58"/>
      <c r="F311" s="58"/>
      <c r="G311" s="58"/>
    </row>
    <row r="312" spans="4:7" ht="12.75">
      <c r="D312" s="58"/>
      <c r="E312" s="58"/>
      <c r="F312" s="58"/>
      <c r="G312" s="58"/>
    </row>
    <row r="313" spans="4:7" ht="12.75">
      <c r="D313" s="58"/>
      <c r="E313" s="58"/>
      <c r="F313" s="58"/>
      <c r="G313" s="58"/>
    </row>
    <row r="314" spans="4:7" ht="12.75">
      <c r="D314" s="58"/>
      <c r="E314" s="58"/>
      <c r="F314" s="58"/>
      <c r="G314" s="58"/>
    </row>
    <row r="315" spans="4:7" ht="12.75">
      <c r="D315" s="58"/>
      <c r="E315" s="58"/>
      <c r="F315" s="58"/>
      <c r="G315" s="58"/>
    </row>
    <row r="316" spans="4:7" ht="12.75">
      <c r="D316" s="58"/>
      <c r="E316" s="58"/>
      <c r="F316" s="58"/>
      <c r="G316" s="58"/>
    </row>
    <row r="317" spans="4:7" ht="12.75">
      <c r="D317" s="58"/>
      <c r="E317" s="58"/>
      <c r="F317" s="58"/>
      <c r="G317" s="58"/>
    </row>
    <row r="318" spans="4:7" ht="12.75">
      <c r="D318" s="58"/>
      <c r="E318" s="58"/>
      <c r="F318" s="58"/>
      <c r="G318" s="58"/>
    </row>
    <row r="319" spans="4:7" ht="12.75">
      <c r="D319" s="58"/>
      <c r="E319" s="58"/>
      <c r="F319" s="58"/>
      <c r="G319" s="58"/>
    </row>
    <row r="320" spans="4:7" ht="12.75">
      <c r="D320" s="58"/>
      <c r="E320" s="58"/>
      <c r="F320" s="58"/>
      <c r="G320" s="58"/>
    </row>
    <row r="321" spans="4:7" ht="12.75">
      <c r="D321" s="58"/>
      <c r="E321" s="58"/>
      <c r="F321" s="58"/>
      <c r="G321" s="58"/>
    </row>
    <row r="322" spans="4:7" ht="12.75">
      <c r="D322" s="58"/>
      <c r="E322" s="58"/>
      <c r="F322" s="58"/>
      <c r="G322" s="58"/>
    </row>
    <row r="323" spans="4:7" ht="12.75">
      <c r="D323" s="58"/>
      <c r="E323" s="58"/>
      <c r="F323" s="58"/>
      <c r="G323" s="58"/>
    </row>
    <row r="324" spans="4:7" ht="12.75">
      <c r="D324" s="58"/>
      <c r="E324" s="58"/>
      <c r="F324" s="58"/>
      <c r="G324" s="58"/>
    </row>
    <row r="325" spans="4:7" ht="12.75">
      <c r="D325" s="58"/>
      <c r="E325" s="58"/>
      <c r="F325" s="58"/>
      <c r="G325" s="58"/>
    </row>
    <row r="326" spans="4:7" ht="12.75">
      <c r="D326" s="58"/>
      <c r="E326" s="58"/>
      <c r="F326" s="58"/>
      <c r="G326" s="58"/>
    </row>
    <row r="327" spans="4:7" ht="12.75">
      <c r="D327" s="58"/>
      <c r="E327" s="58"/>
      <c r="F327" s="58"/>
      <c r="G327" s="58"/>
    </row>
    <row r="328" spans="4:7" ht="12.75">
      <c r="D328" s="58"/>
      <c r="E328" s="58"/>
      <c r="F328" s="58"/>
      <c r="G328" s="58"/>
    </row>
    <row r="329" spans="4:7" ht="12.75">
      <c r="D329" s="58"/>
      <c r="E329" s="58"/>
      <c r="F329" s="58"/>
      <c r="G329" s="58"/>
    </row>
    <row r="330" spans="4:7" ht="12.75">
      <c r="D330" s="58"/>
      <c r="E330" s="58"/>
      <c r="F330" s="58"/>
      <c r="G330" s="58"/>
    </row>
    <row r="331" spans="4:7" ht="12.75">
      <c r="D331" s="58"/>
      <c r="E331" s="58"/>
      <c r="F331" s="58"/>
      <c r="G331" s="58"/>
    </row>
    <row r="332" spans="4:7" ht="12.75">
      <c r="D332" s="58"/>
      <c r="E332" s="58"/>
      <c r="F332" s="58"/>
      <c r="G332" s="58"/>
    </row>
    <row r="333" spans="4:7" ht="12.75">
      <c r="D333" s="58"/>
      <c r="E333" s="58"/>
      <c r="F333" s="58"/>
      <c r="G333" s="58"/>
    </row>
    <row r="334" spans="4:7" ht="12.75">
      <c r="D334" s="58"/>
      <c r="E334" s="58"/>
      <c r="F334" s="58"/>
      <c r="G334" s="58"/>
    </row>
    <row r="335" spans="4:7" ht="12.75">
      <c r="D335" s="58"/>
      <c r="E335" s="58"/>
      <c r="F335" s="58"/>
      <c r="G335" s="58"/>
    </row>
    <row r="336" spans="4:7" ht="12.75">
      <c r="D336" s="58"/>
      <c r="E336" s="58"/>
      <c r="F336" s="58"/>
      <c r="G336" s="58"/>
    </row>
    <row r="337" spans="4:7" ht="12.75">
      <c r="D337" s="58"/>
      <c r="E337" s="58"/>
      <c r="F337" s="58"/>
      <c r="G337" s="58"/>
    </row>
    <row r="338" spans="4:7" ht="12.75">
      <c r="D338" s="58"/>
      <c r="E338" s="58"/>
      <c r="F338" s="58"/>
      <c r="G338" s="58"/>
    </row>
    <row r="339" spans="4:7" ht="12.75">
      <c r="D339" s="58"/>
      <c r="E339" s="58"/>
      <c r="F339" s="58"/>
      <c r="G339" s="58"/>
    </row>
    <row r="340" spans="4:7" ht="12.75">
      <c r="D340" s="58"/>
      <c r="E340" s="58"/>
      <c r="F340" s="58"/>
      <c r="G340" s="58"/>
    </row>
    <row r="341" spans="4:7" ht="12.75">
      <c r="D341" s="58"/>
      <c r="E341" s="58"/>
      <c r="F341" s="58"/>
      <c r="G341" s="58"/>
    </row>
    <row r="342" spans="4:7" ht="12.75">
      <c r="D342" s="58"/>
      <c r="E342" s="58"/>
      <c r="F342" s="58"/>
      <c r="G342" s="58"/>
    </row>
    <row r="343" spans="4:7" ht="12.75">
      <c r="D343" s="58"/>
      <c r="E343" s="58"/>
      <c r="F343" s="58"/>
      <c r="G343" s="58"/>
    </row>
    <row r="344" spans="4:7" ht="12.75">
      <c r="D344" s="58"/>
      <c r="E344" s="58"/>
      <c r="F344" s="58"/>
      <c r="G344" s="58"/>
    </row>
    <row r="345" spans="4:7" ht="12.75">
      <c r="D345" s="58"/>
      <c r="E345" s="58"/>
      <c r="F345" s="58"/>
      <c r="G345" s="58"/>
    </row>
    <row r="346" spans="4:7" ht="12.75">
      <c r="D346" s="58"/>
      <c r="E346" s="58"/>
      <c r="F346" s="58"/>
      <c r="G346" s="58"/>
    </row>
    <row r="347" spans="4:7" ht="12.75">
      <c r="D347" s="58"/>
      <c r="E347" s="58"/>
      <c r="F347" s="58"/>
      <c r="G347" s="58"/>
    </row>
    <row r="348" spans="4:7" ht="12.75">
      <c r="D348" s="58"/>
      <c r="E348" s="58"/>
      <c r="F348" s="58"/>
      <c r="G348" s="58"/>
    </row>
    <row r="349" spans="4:7" ht="12.75">
      <c r="D349" s="58"/>
      <c r="E349" s="58"/>
      <c r="F349" s="58"/>
      <c r="G349" s="58"/>
    </row>
    <row r="350" spans="4:7" ht="12.75">
      <c r="D350" s="58"/>
      <c r="E350" s="58"/>
      <c r="F350" s="58"/>
      <c r="G350" s="58"/>
    </row>
    <row r="351" spans="4:7" ht="12.75">
      <c r="D351" s="58"/>
      <c r="E351" s="58"/>
      <c r="F351" s="58"/>
      <c r="G351" s="58"/>
    </row>
    <row r="352" spans="4:7" ht="12.75">
      <c r="D352" s="58"/>
      <c r="E352" s="58"/>
      <c r="F352" s="58"/>
      <c r="G352" s="58"/>
    </row>
    <row r="353" spans="4:7" ht="12.75">
      <c r="D353" s="58"/>
      <c r="E353" s="58"/>
      <c r="F353" s="58"/>
      <c r="G353" s="58"/>
    </row>
    <row r="354" spans="4:7" ht="12.75">
      <c r="D354" s="58"/>
      <c r="E354" s="58"/>
      <c r="F354" s="58"/>
      <c r="G354" s="58"/>
    </row>
    <row r="355" spans="4:7" ht="12.75">
      <c r="D355" s="58"/>
      <c r="E355" s="58"/>
      <c r="F355" s="58"/>
      <c r="G355" s="58"/>
    </row>
    <row r="356" spans="4:7" ht="12.75">
      <c r="D356" s="58"/>
      <c r="E356" s="58"/>
      <c r="F356" s="58"/>
      <c r="G356" s="58"/>
    </row>
    <row r="357" spans="4:7" ht="12.75">
      <c r="D357" s="58"/>
      <c r="E357" s="58"/>
      <c r="F357" s="58"/>
      <c r="G357" s="58"/>
    </row>
    <row r="358" spans="4:7" ht="12.75">
      <c r="D358" s="58"/>
      <c r="E358" s="58"/>
      <c r="F358" s="58"/>
      <c r="G358" s="58"/>
    </row>
    <row r="359" spans="4:7" ht="12.75">
      <c r="D359" s="58"/>
      <c r="E359" s="58"/>
      <c r="F359" s="58"/>
      <c r="G359" s="58"/>
    </row>
    <row r="360" spans="4:7" ht="12.75">
      <c r="D360" s="58"/>
      <c r="E360" s="58"/>
      <c r="F360" s="58"/>
      <c r="G360" s="58"/>
    </row>
    <row r="361" spans="4:7" ht="12.75">
      <c r="D361" s="58"/>
      <c r="E361" s="58"/>
      <c r="F361" s="58"/>
      <c r="G361" s="58"/>
    </row>
    <row r="362" spans="4:7" ht="12.75">
      <c r="D362" s="58"/>
      <c r="E362" s="58"/>
      <c r="F362" s="58"/>
      <c r="G362" s="58"/>
    </row>
    <row r="363" spans="4:7" ht="12.75">
      <c r="D363" s="58"/>
      <c r="E363" s="58"/>
      <c r="F363" s="58"/>
      <c r="G363" s="58"/>
    </row>
    <row r="364" spans="4:7" ht="12.75">
      <c r="D364" s="58"/>
      <c r="E364" s="58"/>
      <c r="F364" s="58"/>
      <c r="G364" s="58"/>
    </row>
    <row r="365" spans="4:7" ht="12.75">
      <c r="D365" s="58"/>
      <c r="E365" s="58"/>
      <c r="F365" s="58"/>
      <c r="G365" s="58"/>
    </row>
    <row r="366" spans="4:7" ht="12.75">
      <c r="D366" s="58"/>
      <c r="E366" s="58"/>
      <c r="F366" s="58"/>
      <c r="G366" s="58"/>
    </row>
    <row r="367" spans="4:7" ht="12.75">
      <c r="D367" s="58"/>
      <c r="E367" s="58"/>
      <c r="F367" s="58"/>
      <c r="G367" s="58"/>
    </row>
    <row r="368" spans="4:7" ht="12.75">
      <c r="D368" s="58"/>
      <c r="E368" s="58"/>
      <c r="F368" s="58"/>
      <c r="G368" s="58"/>
    </row>
    <row r="369" spans="4:7" ht="12.75">
      <c r="D369" s="58"/>
      <c r="E369" s="58"/>
      <c r="F369" s="58"/>
      <c r="G369" s="58"/>
    </row>
    <row r="370" spans="4:7" ht="12.75">
      <c r="D370" s="58"/>
      <c r="E370" s="58"/>
      <c r="F370" s="58"/>
      <c r="G370" s="58"/>
    </row>
    <row r="371" spans="4:7" ht="12.75">
      <c r="D371" s="58"/>
      <c r="E371" s="58"/>
      <c r="F371" s="58"/>
      <c r="G371" s="58"/>
    </row>
    <row r="372" spans="4:7" ht="12.75">
      <c r="D372" s="58"/>
      <c r="E372" s="58"/>
      <c r="F372" s="58"/>
      <c r="G372" s="58"/>
    </row>
    <row r="373" spans="4:7" ht="12.75">
      <c r="D373" s="58"/>
      <c r="E373" s="58"/>
      <c r="F373" s="58"/>
      <c r="G373" s="58"/>
    </row>
    <row r="374" spans="4:7" ht="12.75">
      <c r="D374" s="58"/>
      <c r="E374" s="58"/>
      <c r="F374" s="58"/>
      <c r="G374" s="58"/>
    </row>
    <row r="375" spans="4:7" ht="12.75">
      <c r="D375" s="58"/>
      <c r="E375" s="58"/>
      <c r="F375" s="58"/>
      <c r="G375" s="58"/>
    </row>
    <row r="376" spans="4:7" ht="12.75">
      <c r="D376" s="58"/>
      <c r="E376" s="58"/>
      <c r="F376" s="58"/>
      <c r="G376" s="58"/>
    </row>
    <row r="377" spans="4:7" ht="12.75">
      <c r="D377" s="58"/>
      <c r="E377" s="58"/>
      <c r="F377" s="58"/>
      <c r="G377" s="58"/>
    </row>
    <row r="378" spans="4:7" ht="12.75">
      <c r="D378" s="58"/>
      <c r="E378" s="58"/>
      <c r="F378" s="58"/>
      <c r="G378" s="58"/>
    </row>
    <row r="379" spans="4:7" ht="12.75">
      <c r="D379" s="58"/>
      <c r="E379" s="58"/>
      <c r="F379" s="58"/>
      <c r="G379" s="58"/>
    </row>
    <row r="380" spans="4:7" ht="12.75">
      <c r="D380" s="58"/>
      <c r="E380" s="58"/>
      <c r="F380" s="58"/>
      <c r="G380" s="58"/>
    </row>
    <row r="381" spans="4:7" ht="12.75">
      <c r="D381" s="58"/>
      <c r="E381" s="58"/>
      <c r="F381" s="58"/>
      <c r="G381" s="58"/>
    </row>
    <row r="382" spans="4:7" ht="12.75">
      <c r="D382" s="58"/>
      <c r="E382" s="58"/>
      <c r="F382" s="58"/>
      <c r="G382" s="58"/>
    </row>
    <row r="383" spans="4:7" ht="12.75">
      <c r="D383" s="58"/>
      <c r="E383" s="58"/>
      <c r="F383" s="58"/>
      <c r="G383" s="58"/>
    </row>
    <row r="384" spans="4:7" ht="12.75">
      <c r="D384" s="58"/>
      <c r="E384" s="58"/>
      <c r="F384" s="58"/>
      <c r="G384" s="58"/>
    </row>
    <row r="385" spans="4:7" ht="12.75">
      <c r="D385" s="58"/>
      <c r="E385" s="58"/>
      <c r="F385" s="58"/>
      <c r="G385" s="58"/>
    </row>
    <row r="386" spans="4:7" ht="12.75">
      <c r="D386" s="58"/>
      <c r="E386" s="58"/>
      <c r="F386" s="58"/>
      <c r="G386" s="58"/>
    </row>
    <row r="387" spans="4:7" ht="12.75">
      <c r="D387" s="58"/>
      <c r="E387" s="58"/>
      <c r="F387" s="58"/>
      <c r="G387" s="58"/>
    </row>
    <row r="388" spans="4:7" ht="12.75">
      <c r="D388" s="58"/>
      <c r="E388" s="58"/>
      <c r="F388" s="58"/>
      <c r="G388" s="58"/>
    </row>
    <row r="389" spans="4:7" ht="12.75">
      <c r="D389" s="58"/>
      <c r="E389" s="58"/>
      <c r="F389" s="58"/>
      <c r="G389" s="58"/>
    </row>
    <row r="390" spans="4:7" ht="12.75">
      <c r="D390" s="58"/>
      <c r="E390" s="58"/>
      <c r="F390" s="58"/>
      <c r="G390" s="58"/>
    </row>
    <row r="391" spans="4:7" ht="12.75">
      <c r="D391" s="58"/>
      <c r="E391" s="58"/>
      <c r="F391" s="58"/>
      <c r="G391" s="58"/>
    </row>
    <row r="392" spans="4:7" ht="12.75">
      <c r="D392" s="58"/>
      <c r="E392" s="58"/>
      <c r="F392" s="58"/>
      <c r="G392" s="58"/>
    </row>
    <row r="393" spans="4:7" ht="12.75">
      <c r="D393" s="58"/>
      <c r="E393" s="58"/>
      <c r="F393" s="58"/>
      <c r="G393" s="58"/>
    </row>
    <row r="394" spans="4:7" ht="12.75">
      <c r="D394" s="58"/>
      <c r="E394" s="58"/>
      <c r="F394" s="58"/>
      <c r="G394" s="58"/>
    </row>
    <row r="395" spans="4:7" ht="12.75">
      <c r="D395" s="58"/>
      <c r="E395" s="58"/>
      <c r="F395" s="58"/>
      <c r="G395" s="58"/>
    </row>
    <row r="396" spans="4:7" ht="12.75">
      <c r="D396" s="58"/>
      <c r="E396" s="58"/>
      <c r="F396" s="58"/>
      <c r="G396" s="58"/>
    </row>
    <row r="397" spans="4:7" ht="12.75">
      <c r="D397" s="58"/>
      <c r="E397" s="58"/>
      <c r="F397" s="58"/>
      <c r="G397" s="58"/>
    </row>
    <row r="398" spans="4:7" ht="12.75">
      <c r="D398" s="58"/>
      <c r="E398" s="58"/>
      <c r="F398" s="58"/>
      <c r="G398" s="58"/>
    </row>
    <row r="399" spans="4:7" ht="12.75">
      <c r="D399" s="58"/>
      <c r="E399" s="58"/>
      <c r="F399" s="58"/>
      <c r="G399" s="58"/>
    </row>
    <row r="400" spans="4:7" ht="12.75">
      <c r="D400" s="58"/>
      <c r="E400" s="58"/>
      <c r="F400" s="58"/>
      <c r="G400" s="58"/>
    </row>
    <row r="401" spans="4:7" ht="12.75">
      <c r="D401" s="58"/>
      <c r="E401" s="58"/>
      <c r="F401" s="58"/>
      <c r="G401" s="58"/>
    </row>
    <row r="402" spans="4:7" ht="12.75">
      <c r="D402" s="58"/>
      <c r="E402" s="58"/>
      <c r="F402" s="58"/>
      <c r="G402" s="58"/>
    </row>
    <row r="403" spans="4:7" ht="12.75">
      <c r="D403" s="58"/>
      <c r="E403" s="58"/>
      <c r="F403" s="58"/>
      <c r="G403" s="58"/>
    </row>
    <row r="404" spans="4:7" ht="12.75">
      <c r="D404" s="58"/>
      <c r="E404" s="58"/>
      <c r="F404" s="58"/>
      <c r="G404" s="58"/>
    </row>
    <row r="405" spans="4:7" ht="12.75">
      <c r="D405" s="58"/>
      <c r="E405" s="58"/>
      <c r="F405" s="58"/>
      <c r="G405" s="58"/>
    </row>
    <row r="406" spans="4:7" ht="12.75">
      <c r="D406" s="58"/>
      <c r="E406" s="58"/>
      <c r="F406" s="58"/>
      <c r="G406" s="58"/>
    </row>
    <row r="407" spans="4:7" ht="12.75">
      <c r="D407" s="58"/>
      <c r="E407" s="58"/>
      <c r="F407" s="58"/>
      <c r="G407" s="58"/>
    </row>
    <row r="408" spans="4:7" ht="12.75">
      <c r="D408" s="58"/>
      <c r="E408" s="58"/>
      <c r="F408" s="58"/>
      <c r="G408" s="58"/>
    </row>
    <row r="409" spans="4:7" ht="12.75">
      <c r="D409" s="58"/>
      <c r="E409" s="58"/>
      <c r="F409" s="58"/>
      <c r="G409" s="58"/>
    </row>
    <row r="410" spans="4:7" ht="12.75">
      <c r="D410" s="58"/>
      <c r="E410" s="58"/>
      <c r="F410" s="58"/>
      <c r="G410" s="58"/>
    </row>
    <row r="411" spans="4:7" ht="12.75">
      <c r="D411" s="58"/>
      <c r="E411" s="58"/>
      <c r="F411" s="58"/>
      <c r="G411" s="58"/>
    </row>
    <row r="412" spans="4:7" ht="12.75">
      <c r="D412" s="58"/>
      <c r="E412" s="58"/>
      <c r="F412" s="58"/>
      <c r="G412" s="58"/>
    </row>
    <row r="413" spans="4:7" ht="12.75">
      <c r="D413" s="58"/>
      <c r="E413" s="58"/>
      <c r="F413" s="58"/>
      <c r="G413" s="58"/>
    </row>
    <row r="414" spans="4:7" ht="12.75">
      <c r="D414" s="58"/>
      <c r="E414" s="58"/>
      <c r="F414" s="58"/>
      <c r="G414" s="58"/>
    </row>
    <row r="415" spans="4:7" ht="12.75">
      <c r="D415" s="58"/>
      <c r="E415" s="58"/>
      <c r="F415" s="58"/>
      <c r="G415" s="58"/>
    </row>
    <row r="416" spans="4:7" ht="12.75">
      <c r="D416" s="58"/>
      <c r="E416" s="58"/>
      <c r="F416" s="58"/>
      <c r="G416" s="58"/>
    </row>
    <row r="417" spans="4:7" ht="12.75">
      <c r="D417" s="58"/>
      <c r="E417" s="58"/>
      <c r="F417" s="58"/>
      <c r="G417" s="58"/>
    </row>
    <row r="418" spans="4:7" ht="12.75">
      <c r="D418" s="58"/>
      <c r="E418" s="58"/>
      <c r="F418" s="58"/>
      <c r="G418" s="58"/>
    </row>
    <row r="419" spans="4:7" ht="12.75">
      <c r="D419" s="58"/>
      <c r="E419" s="58"/>
      <c r="F419" s="58"/>
      <c r="G419" s="58"/>
    </row>
    <row r="420" spans="4:7" ht="12.75">
      <c r="D420" s="58"/>
      <c r="E420" s="58"/>
      <c r="F420" s="58"/>
      <c r="G420" s="58"/>
    </row>
    <row r="421" spans="4:7" ht="12.75">
      <c r="D421" s="58"/>
      <c r="E421" s="58"/>
      <c r="F421" s="58"/>
      <c r="G421" s="58"/>
    </row>
    <row r="422" spans="4:7" ht="12.75">
      <c r="D422" s="58"/>
      <c r="E422" s="58"/>
      <c r="F422" s="58"/>
      <c r="G422" s="58"/>
    </row>
    <row r="423" spans="4:7" ht="12.75">
      <c r="D423" s="58"/>
      <c r="E423" s="58"/>
      <c r="F423" s="58"/>
      <c r="G423" s="58"/>
    </row>
    <row r="424" spans="4:7" ht="12.75">
      <c r="D424" s="58"/>
      <c r="E424" s="58"/>
      <c r="F424" s="58"/>
      <c r="G424" s="58"/>
    </row>
    <row r="425" spans="4:7" ht="12.75">
      <c r="D425" s="58"/>
      <c r="E425" s="58"/>
      <c r="F425" s="58"/>
      <c r="G425" s="58"/>
    </row>
    <row r="426" spans="4:7" ht="12.75">
      <c r="D426" s="58"/>
      <c r="E426" s="58"/>
      <c r="F426" s="58"/>
      <c r="G426" s="58"/>
    </row>
    <row r="427" spans="4:7" ht="12.75">
      <c r="D427" s="58"/>
      <c r="E427" s="58"/>
      <c r="F427" s="58"/>
      <c r="G427" s="58"/>
    </row>
    <row r="428" spans="4:7" ht="12.75">
      <c r="D428" s="58"/>
      <c r="E428" s="58"/>
      <c r="F428" s="58"/>
      <c r="G428" s="58"/>
    </row>
    <row r="429" spans="4:7" ht="12.75">
      <c r="D429" s="58"/>
      <c r="E429" s="58"/>
      <c r="F429" s="58"/>
      <c r="G429" s="58"/>
    </row>
    <row r="430" spans="4:7" ht="12.75">
      <c r="D430" s="58"/>
      <c r="E430" s="58"/>
      <c r="F430" s="58"/>
      <c r="G430" s="58"/>
    </row>
    <row r="431" spans="4:7" ht="12.75">
      <c r="D431" s="58"/>
      <c r="E431" s="58"/>
      <c r="F431" s="58"/>
      <c r="G431" s="58"/>
    </row>
    <row r="432" spans="4:7" ht="12.75">
      <c r="D432" s="58"/>
      <c r="E432" s="58"/>
      <c r="F432" s="58"/>
      <c r="G432" s="58"/>
    </row>
    <row r="433" spans="4:7" ht="12.75">
      <c r="D433" s="58"/>
      <c r="E433" s="58"/>
      <c r="F433" s="58"/>
      <c r="G433" s="58"/>
    </row>
    <row r="434" spans="4:7" ht="12.75">
      <c r="D434" s="58"/>
      <c r="E434" s="58"/>
      <c r="F434" s="58"/>
      <c r="G434" s="58"/>
    </row>
    <row r="435" spans="4:7" ht="12.75">
      <c r="D435" s="58"/>
      <c r="E435" s="58"/>
      <c r="F435" s="58"/>
      <c r="G435" s="58"/>
    </row>
    <row r="436" spans="4:7" ht="12.75">
      <c r="D436" s="58"/>
      <c r="E436" s="58"/>
      <c r="F436" s="58"/>
      <c r="G436" s="58"/>
    </row>
    <row r="437" spans="4:7" ht="12.75">
      <c r="D437" s="58"/>
      <c r="E437" s="58"/>
      <c r="F437" s="58"/>
      <c r="G437" s="58"/>
    </row>
    <row r="438" spans="4:7" ht="12.75">
      <c r="D438" s="58"/>
      <c r="E438" s="58"/>
      <c r="F438" s="58"/>
      <c r="G438" s="58"/>
    </row>
    <row r="439" spans="4:7" ht="12.75">
      <c r="D439" s="58"/>
      <c r="E439" s="58"/>
      <c r="F439" s="58"/>
      <c r="G439" s="58"/>
    </row>
    <row r="440" spans="4:7" ht="12.75">
      <c r="D440" s="58"/>
      <c r="E440" s="58"/>
      <c r="F440" s="58"/>
      <c r="G440" s="58"/>
    </row>
    <row r="441" spans="4:7" ht="12.75">
      <c r="D441" s="58"/>
      <c r="E441" s="58"/>
      <c r="F441" s="58"/>
      <c r="G441" s="58"/>
    </row>
    <row r="442" spans="4:7" ht="12.75">
      <c r="D442" s="58"/>
      <c r="E442" s="58"/>
      <c r="F442" s="58"/>
      <c r="G442" s="58"/>
    </row>
    <row r="443" spans="4:7" ht="12.75">
      <c r="D443" s="58"/>
      <c r="E443" s="58"/>
      <c r="F443" s="58"/>
      <c r="G443" s="58"/>
    </row>
    <row r="444" spans="4:7" ht="12.75">
      <c r="D444" s="58"/>
      <c r="E444" s="58"/>
      <c r="F444" s="58"/>
      <c r="G444" s="58"/>
    </row>
    <row r="445" spans="4:7" ht="12.75">
      <c r="D445" s="58"/>
      <c r="E445" s="58"/>
      <c r="F445" s="58"/>
      <c r="G445" s="58"/>
    </row>
    <row r="446" spans="4:7" ht="12.75">
      <c r="D446" s="58"/>
      <c r="E446" s="58"/>
      <c r="F446" s="58"/>
      <c r="G446" s="58"/>
    </row>
    <row r="447" spans="4:7" ht="12.75">
      <c r="D447" s="58"/>
      <c r="E447" s="58"/>
      <c r="F447" s="58"/>
      <c r="G447" s="58"/>
    </row>
    <row r="448" spans="4:7" ht="12.75">
      <c r="D448" s="58"/>
      <c r="E448" s="58"/>
      <c r="F448" s="58"/>
      <c r="G448" s="58"/>
    </row>
    <row r="449" spans="4:7" ht="12.75">
      <c r="D449" s="58"/>
      <c r="E449" s="58"/>
      <c r="F449" s="58"/>
      <c r="G449" s="58"/>
    </row>
    <row r="450" spans="4:7" ht="12.75">
      <c r="D450" s="58"/>
      <c r="E450" s="58"/>
      <c r="F450" s="58"/>
      <c r="G450" s="58"/>
    </row>
    <row r="451" spans="4:7" ht="12.75">
      <c r="D451" s="58"/>
      <c r="E451" s="58"/>
      <c r="F451" s="58"/>
      <c r="G451" s="58"/>
    </row>
    <row r="452" spans="4:7" ht="12.75">
      <c r="D452" s="58"/>
      <c r="E452" s="58"/>
      <c r="F452" s="58"/>
      <c r="G452" s="58"/>
    </row>
    <row r="453" spans="4:7" ht="12.75">
      <c r="D453" s="58"/>
      <c r="E453" s="58"/>
      <c r="F453" s="58"/>
      <c r="G453" s="58"/>
    </row>
    <row r="454" spans="4:7" ht="12.75">
      <c r="D454" s="58"/>
      <c r="E454" s="58"/>
      <c r="F454" s="58"/>
      <c r="G454" s="58"/>
    </row>
    <row r="455" spans="4:7" ht="12.75">
      <c r="D455" s="58"/>
      <c r="E455" s="58"/>
      <c r="F455" s="58"/>
      <c r="G455" s="58"/>
    </row>
    <row r="456" spans="4:7" ht="12.75">
      <c r="D456" s="58"/>
      <c r="E456" s="58"/>
      <c r="F456" s="58"/>
      <c r="G456" s="58"/>
    </row>
    <row r="457" spans="4:7" ht="12.75">
      <c r="D457" s="58"/>
      <c r="E457" s="58"/>
      <c r="F457" s="58"/>
      <c r="G457" s="58"/>
    </row>
    <row r="458" spans="4:7" ht="12.75">
      <c r="D458" s="58"/>
      <c r="E458" s="58"/>
      <c r="F458" s="58"/>
      <c r="G458" s="58"/>
    </row>
    <row r="459" spans="4:7" ht="12.75">
      <c r="D459" s="58"/>
      <c r="E459" s="58"/>
      <c r="F459" s="58"/>
      <c r="G459" s="58"/>
    </row>
    <row r="460" spans="4:7" ht="12.75">
      <c r="D460" s="58"/>
      <c r="E460" s="58"/>
      <c r="F460" s="58"/>
      <c r="G460" s="58"/>
    </row>
    <row r="461" spans="4:7" ht="12.75">
      <c r="D461" s="58"/>
      <c r="E461" s="58"/>
      <c r="F461" s="58"/>
      <c r="G461" s="58"/>
    </row>
    <row r="462" spans="4:7" ht="12.75">
      <c r="D462" s="58"/>
      <c r="E462" s="58"/>
      <c r="F462" s="58"/>
      <c r="G462" s="58"/>
    </row>
    <row r="463" spans="4:7" ht="12.75">
      <c r="D463" s="58"/>
      <c r="E463" s="58"/>
      <c r="F463" s="58"/>
      <c r="G463" s="58"/>
    </row>
    <row r="464" spans="4:7" ht="12.75">
      <c r="D464" s="58"/>
      <c r="E464" s="58"/>
      <c r="F464" s="58"/>
      <c r="G464" s="58"/>
    </row>
    <row r="465" spans="4:7" ht="12.75">
      <c r="D465" s="58"/>
      <c r="E465" s="58"/>
      <c r="F465" s="58"/>
      <c r="G465" s="58"/>
    </row>
    <row r="466" spans="4:7" ht="12.75">
      <c r="D466" s="58"/>
      <c r="E466" s="58"/>
      <c r="F466" s="58"/>
      <c r="G466" s="58"/>
    </row>
    <row r="467" spans="4:7" ht="12.75">
      <c r="D467" s="58"/>
      <c r="E467" s="58"/>
      <c r="F467" s="58"/>
      <c r="G467" s="58"/>
    </row>
    <row r="468" spans="4:7" ht="12.75">
      <c r="D468" s="58"/>
      <c r="E468" s="58"/>
      <c r="F468" s="58"/>
      <c r="G468" s="58"/>
    </row>
    <row r="469" spans="4:7" ht="12.75">
      <c r="D469" s="58"/>
      <c r="E469" s="58"/>
      <c r="F469" s="58"/>
      <c r="G469" s="58"/>
    </row>
    <row r="470" spans="4:7" ht="12.75">
      <c r="D470" s="58"/>
      <c r="E470" s="58"/>
      <c r="F470" s="58"/>
      <c r="G470" s="58"/>
    </row>
    <row r="471" spans="4:7" ht="12.75">
      <c r="D471" s="58"/>
      <c r="E471" s="58"/>
      <c r="F471" s="58"/>
      <c r="G471" s="58"/>
    </row>
    <row r="472" spans="4:7" ht="12.75">
      <c r="D472" s="58"/>
      <c r="E472" s="58"/>
      <c r="F472" s="58"/>
      <c r="G472" s="58"/>
    </row>
    <row r="473" spans="4:7" ht="12.75">
      <c r="D473" s="58"/>
      <c r="E473" s="58"/>
      <c r="F473" s="58"/>
      <c r="G473" s="58"/>
    </row>
    <row r="474" spans="4:7" ht="12.75">
      <c r="D474" s="58"/>
      <c r="E474" s="58"/>
      <c r="F474" s="58"/>
      <c r="G474" s="58"/>
    </row>
    <row r="475" spans="4:7" ht="12.75">
      <c r="D475" s="58"/>
      <c r="E475" s="58"/>
      <c r="F475" s="58"/>
      <c r="G475" s="58"/>
    </row>
    <row r="476" spans="4:7" ht="12.75">
      <c r="D476" s="58"/>
      <c r="E476" s="58"/>
      <c r="F476" s="58"/>
      <c r="G476" s="58"/>
    </row>
    <row r="477" spans="4:7" ht="12.75">
      <c r="D477" s="58"/>
      <c r="E477" s="58"/>
      <c r="F477" s="58"/>
      <c r="G477" s="58"/>
    </row>
    <row r="478" spans="4:7" ht="12.75">
      <c r="D478" s="58"/>
      <c r="E478" s="58"/>
      <c r="F478" s="58"/>
      <c r="G478" s="58"/>
    </row>
    <row r="479" spans="4:7" ht="12.75">
      <c r="D479" s="58"/>
      <c r="E479" s="58"/>
      <c r="F479" s="58"/>
      <c r="G479" s="58"/>
    </row>
    <row r="480" spans="4:7" ht="12.75">
      <c r="D480" s="58"/>
      <c r="E480" s="58"/>
      <c r="F480" s="58"/>
      <c r="G480" s="58"/>
    </row>
    <row r="481" spans="4:7" ht="12.75">
      <c r="D481" s="58"/>
      <c r="E481" s="58"/>
      <c r="F481" s="58"/>
      <c r="G481" s="58"/>
    </row>
    <row r="482" spans="4:7" ht="12.75">
      <c r="D482" s="58"/>
      <c r="E482" s="58"/>
      <c r="F482" s="58"/>
      <c r="G482" s="58"/>
    </row>
    <row r="483" spans="4:7" ht="12.75">
      <c r="D483" s="58"/>
      <c r="E483" s="58"/>
      <c r="F483" s="58"/>
      <c r="G483" s="58"/>
    </row>
    <row r="484" spans="4:7" ht="12.75">
      <c r="D484" s="58"/>
      <c r="E484" s="58"/>
      <c r="F484" s="58"/>
      <c r="G484" s="58"/>
    </row>
    <row r="485" spans="4:7" ht="12.75">
      <c r="D485" s="58"/>
      <c r="E485" s="58"/>
      <c r="F485" s="58"/>
      <c r="G485" s="58"/>
    </row>
    <row r="486" spans="4:7" ht="12.75">
      <c r="D486" s="58"/>
      <c r="E486" s="58"/>
      <c r="F486" s="58"/>
      <c r="G486" s="58"/>
    </row>
    <row r="487" spans="4:7" ht="12.75">
      <c r="D487" s="58"/>
      <c r="E487" s="58"/>
      <c r="F487" s="58"/>
      <c r="G487" s="58"/>
    </row>
    <row r="488" spans="4:7" ht="12.75">
      <c r="D488" s="58"/>
      <c r="E488" s="58"/>
      <c r="F488" s="58"/>
      <c r="G488" s="58"/>
    </row>
    <row r="489" spans="4:7" ht="12.75">
      <c r="D489" s="58"/>
      <c r="E489" s="58"/>
      <c r="F489" s="58"/>
      <c r="G489" s="58"/>
    </row>
    <row r="490" spans="4:7" ht="12.75">
      <c r="D490" s="58"/>
      <c r="E490" s="58"/>
      <c r="F490" s="58"/>
      <c r="G490" s="58"/>
    </row>
    <row r="491" spans="4:7" ht="12.75">
      <c r="D491" s="58"/>
      <c r="E491" s="58"/>
      <c r="F491" s="58"/>
      <c r="G491" s="58"/>
    </row>
    <row r="492" spans="4:7" ht="12.75">
      <c r="D492" s="58"/>
      <c r="E492" s="58"/>
      <c r="F492" s="58"/>
      <c r="G492" s="58"/>
    </row>
    <row r="493" spans="4:7" ht="12.75">
      <c r="D493" s="58"/>
      <c r="E493" s="58"/>
      <c r="F493" s="58"/>
      <c r="G493" s="58"/>
    </row>
    <row r="494" spans="4:7" ht="12.75">
      <c r="D494" s="58"/>
      <c r="E494" s="58"/>
      <c r="F494" s="58"/>
      <c r="G494" s="58"/>
    </row>
    <row r="495" spans="4:7" ht="12.75">
      <c r="D495" s="58"/>
      <c r="E495" s="58"/>
      <c r="F495" s="58"/>
      <c r="G495" s="58"/>
    </row>
    <row r="496" spans="4:7" ht="12.75">
      <c r="D496" s="58"/>
      <c r="E496" s="58"/>
      <c r="F496" s="58"/>
      <c r="G496" s="58"/>
    </row>
    <row r="497" spans="4:7" ht="12.75">
      <c r="D497" s="58"/>
      <c r="E497" s="58"/>
      <c r="F497" s="58"/>
      <c r="G497" s="58"/>
    </row>
    <row r="498" spans="4:7" ht="12.75">
      <c r="D498" s="58"/>
      <c r="E498" s="58"/>
      <c r="F498" s="58"/>
      <c r="G498" s="58"/>
    </row>
    <row r="499" spans="4:7" ht="12.75">
      <c r="D499" s="58"/>
      <c r="E499" s="58"/>
      <c r="F499" s="58"/>
      <c r="G499" s="58"/>
    </row>
    <row r="500" spans="4:7" ht="12.75">
      <c r="D500" s="58"/>
      <c r="E500" s="58"/>
      <c r="F500" s="58"/>
      <c r="G500" s="58"/>
    </row>
    <row r="501" spans="4:7" ht="12.75">
      <c r="D501" s="58"/>
      <c r="E501" s="58"/>
      <c r="F501" s="58"/>
      <c r="G501" s="58"/>
    </row>
    <row r="502" spans="4:7" ht="12.75">
      <c r="D502" s="58"/>
      <c r="E502" s="58"/>
      <c r="F502" s="58"/>
      <c r="G502" s="58"/>
    </row>
    <row r="503" spans="4:7" ht="12.75">
      <c r="D503" s="58"/>
      <c r="E503" s="58"/>
      <c r="F503" s="58"/>
      <c r="G503" s="58"/>
    </row>
    <row r="504" spans="4:7" ht="12.75">
      <c r="D504" s="58"/>
      <c r="E504" s="58"/>
      <c r="F504" s="58"/>
      <c r="G504" s="58"/>
    </row>
    <row r="505" spans="4:7" ht="12.75">
      <c r="D505" s="58"/>
      <c r="E505" s="58"/>
      <c r="F505" s="58"/>
      <c r="G505" s="58"/>
    </row>
    <row r="506" spans="4:7" ht="12.75">
      <c r="D506" s="58"/>
      <c r="E506" s="58"/>
      <c r="F506" s="58"/>
      <c r="G506" s="58"/>
    </row>
    <row r="507" spans="4:7" ht="12.75">
      <c r="D507" s="58"/>
      <c r="E507" s="58"/>
      <c r="F507" s="58"/>
      <c r="G507" s="58"/>
    </row>
    <row r="508" spans="4:7" ht="12.75">
      <c r="D508" s="58"/>
      <c r="E508" s="58"/>
      <c r="F508" s="58"/>
      <c r="G508" s="58"/>
    </row>
    <row r="509" spans="4:7" ht="12.75">
      <c r="D509" s="58"/>
      <c r="E509" s="58"/>
      <c r="F509" s="58"/>
      <c r="G509" s="58"/>
    </row>
    <row r="510" spans="4:7" ht="12.75">
      <c r="D510" s="58"/>
      <c r="E510" s="58"/>
      <c r="F510" s="58"/>
      <c r="G510" s="58"/>
    </row>
    <row r="511" spans="4:7" ht="12.75">
      <c r="D511" s="58"/>
      <c r="E511" s="58"/>
      <c r="F511" s="58"/>
      <c r="G511" s="58"/>
    </row>
    <row r="512" spans="4:7" ht="12.75">
      <c r="D512" s="58"/>
      <c r="E512" s="58"/>
      <c r="F512" s="58"/>
      <c r="G512" s="58"/>
    </row>
    <row r="513" spans="4:7" ht="12.75">
      <c r="D513" s="58"/>
      <c r="E513" s="58"/>
      <c r="F513" s="58"/>
      <c r="G513" s="58"/>
    </row>
    <row r="514" spans="4:7" ht="12.75">
      <c r="D514" s="58"/>
      <c r="E514" s="58"/>
      <c r="F514" s="58"/>
      <c r="G514" s="58"/>
    </row>
    <row r="515" spans="4:7" ht="12.75">
      <c r="D515" s="58"/>
      <c r="E515" s="58"/>
      <c r="F515" s="58"/>
      <c r="G515" s="58"/>
    </row>
    <row r="516" spans="4:7" ht="12.75">
      <c r="D516" s="58"/>
      <c r="E516" s="58"/>
      <c r="F516" s="58"/>
      <c r="G516" s="58"/>
    </row>
    <row r="517" spans="4:7" ht="12.75">
      <c r="D517" s="58"/>
      <c r="E517" s="58"/>
      <c r="F517" s="58"/>
      <c r="G517" s="58"/>
    </row>
    <row r="518" spans="4:7" ht="12.75">
      <c r="D518" s="58"/>
      <c r="E518" s="58"/>
      <c r="F518" s="58"/>
      <c r="G518" s="58"/>
    </row>
    <row r="519" spans="4:7" ht="12.75">
      <c r="D519" s="58"/>
      <c r="E519" s="58"/>
      <c r="F519" s="58"/>
      <c r="G519" s="58"/>
    </row>
    <row r="520" spans="4:7" ht="12.75">
      <c r="D520" s="58"/>
      <c r="E520" s="58"/>
      <c r="F520" s="58"/>
      <c r="G520" s="58"/>
    </row>
    <row r="521" spans="4:7" ht="12.75">
      <c r="D521" s="58"/>
      <c r="E521" s="58"/>
      <c r="F521" s="58"/>
      <c r="G521" s="58"/>
    </row>
    <row r="522" spans="4:7" ht="12.75">
      <c r="D522" s="58"/>
      <c r="E522" s="58"/>
      <c r="F522" s="58"/>
      <c r="G522" s="58"/>
    </row>
    <row r="523" spans="4:7" ht="12.75">
      <c r="D523" s="58"/>
      <c r="E523" s="58"/>
      <c r="F523" s="58"/>
      <c r="G523" s="58"/>
    </row>
    <row r="524" spans="4:7" ht="12.75">
      <c r="D524" s="58"/>
      <c r="E524" s="58"/>
      <c r="F524" s="58"/>
      <c r="G524" s="58"/>
    </row>
    <row r="525" spans="4:7" ht="12.75">
      <c r="D525" s="58"/>
      <c r="E525" s="58"/>
      <c r="F525" s="58"/>
      <c r="G525" s="58"/>
    </row>
    <row r="526" spans="4:7" ht="12.75">
      <c r="D526" s="58"/>
      <c r="E526" s="58"/>
      <c r="F526" s="58"/>
      <c r="G526" s="58"/>
    </row>
    <row r="527" spans="4:7" ht="12.75">
      <c r="D527" s="58"/>
      <c r="E527" s="58"/>
      <c r="F527" s="58"/>
      <c r="G527" s="58"/>
    </row>
    <row r="528" spans="4:7" ht="12.75">
      <c r="D528" s="58"/>
      <c r="E528" s="58"/>
      <c r="F528" s="58"/>
      <c r="G528" s="58"/>
    </row>
    <row r="529" spans="4:7" ht="12.75">
      <c r="D529" s="58"/>
      <c r="E529" s="58"/>
      <c r="F529" s="58"/>
      <c r="G529" s="58"/>
    </row>
    <row r="530" spans="4:7" ht="12.75">
      <c r="D530" s="58"/>
      <c r="E530" s="58"/>
      <c r="F530" s="58"/>
      <c r="G530" s="58"/>
    </row>
    <row r="531" spans="4:7" ht="12.75">
      <c r="D531" s="58"/>
      <c r="E531" s="58"/>
      <c r="F531" s="58"/>
      <c r="G531" s="58"/>
    </row>
    <row r="532" spans="4:7" ht="12.75">
      <c r="D532" s="58"/>
      <c r="E532" s="58"/>
      <c r="F532" s="58"/>
      <c r="G532" s="58"/>
    </row>
    <row r="533" spans="4:7" ht="12.75">
      <c r="D533" s="58"/>
      <c r="E533" s="58"/>
      <c r="F533" s="58"/>
      <c r="G533" s="58"/>
    </row>
    <row r="534" spans="4:7" ht="12.75">
      <c r="D534" s="58"/>
      <c r="E534" s="58"/>
      <c r="F534" s="58"/>
      <c r="G534" s="58"/>
    </row>
    <row r="535" spans="4:7" ht="12.75">
      <c r="D535" s="58"/>
      <c r="E535" s="58"/>
      <c r="F535" s="58"/>
      <c r="G535" s="58"/>
    </row>
    <row r="536" spans="4:7" ht="12.75">
      <c r="D536" s="58"/>
      <c r="E536" s="58"/>
      <c r="F536" s="58"/>
      <c r="G536" s="58"/>
    </row>
    <row r="537" spans="4:7" ht="12.75">
      <c r="D537" s="58"/>
      <c r="E537" s="58"/>
      <c r="F537" s="58"/>
      <c r="G537" s="58"/>
    </row>
    <row r="538" spans="4:7" ht="12.75">
      <c r="D538" s="58"/>
      <c r="E538" s="58"/>
      <c r="F538" s="58"/>
      <c r="G538" s="58"/>
    </row>
    <row r="539" spans="4:7" ht="12.75">
      <c r="D539" s="58"/>
      <c r="E539" s="58"/>
      <c r="F539" s="58"/>
      <c r="G539" s="58"/>
    </row>
    <row r="540" spans="4:7" ht="12.75">
      <c r="D540" s="58"/>
      <c r="E540" s="58"/>
      <c r="F540" s="58"/>
      <c r="G540" s="58"/>
    </row>
    <row r="541" spans="4:7" ht="12.75">
      <c r="D541" s="58"/>
      <c r="E541" s="58"/>
      <c r="F541" s="58"/>
      <c r="G541" s="58"/>
    </row>
    <row r="542" spans="4:7" ht="12.75">
      <c r="D542" s="58"/>
      <c r="E542" s="58"/>
      <c r="F542" s="58"/>
      <c r="G542" s="58"/>
    </row>
    <row r="543" spans="4:7" ht="12.75">
      <c r="D543" s="58"/>
      <c r="E543" s="58"/>
      <c r="F543" s="58"/>
      <c r="G543" s="58"/>
    </row>
    <row r="544" spans="4:7" ht="12.75">
      <c r="D544" s="58"/>
      <c r="E544" s="58"/>
      <c r="F544" s="58"/>
      <c r="G544" s="58"/>
    </row>
    <row r="545" spans="4:7" ht="12.75">
      <c r="D545" s="58"/>
      <c r="E545" s="58"/>
      <c r="F545" s="58"/>
      <c r="G545" s="58"/>
    </row>
    <row r="546" spans="4:7" ht="12.75">
      <c r="D546" s="58"/>
      <c r="E546" s="58"/>
      <c r="F546" s="58"/>
      <c r="G546" s="58"/>
    </row>
    <row r="547" spans="4:7" ht="12.75">
      <c r="D547" s="58"/>
      <c r="E547" s="58"/>
      <c r="F547" s="58"/>
      <c r="G547" s="58"/>
    </row>
    <row r="548" spans="4:7" ht="12.75">
      <c r="D548" s="58"/>
      <c r="E548" s="58"/>
      <c r="F548" s="58"/>
      <c r="G548" s="58"/>
    </row>
    <row r="549" spans="4:7" ht="12.75">
      <c r="D549" s="58"/>
      <c r="E549" s="58"/>
      <c r="F549" s="58"/>
      <c r="G549" s="58"/>
    </row>
    <row r="550" spans="4:7" ht="12.75">
      <c r="D550" s="58"/>
      <c r="E550" s="58"/>
      <c r="F550" s="58"/>
      <c r="G550" s="58"/>
    </row>
    <row r="551" spans="4:7" ht="12.75">
      <c r="D551" s="58"/>
      <c r="E551" s="58"/>
      <c r="F551" s="58"/>
      <c r="G551" s="58"/>
    </row>
    <row r="552" spans="4:7" ht="12.75">
      <c r="D552" s="58"/>
      <c r="E552" s="58"/>
      <c r="F552" s="58"/>
      <c r="G552" s="58"/>
    </row>
    <row r="553" spans="4:7" ht="12.75">
      <c r="D553" s="58"/>
      <c r="E553" s="58"/>
      <c r="F553" s="58"/>
      <c r="G553" s="58"/>
    </row>
    <row r="554" spans="4:7" ht="12.75">
      <c r="D554" s="58"/>
      <c r="E554" s="58"/>
      <c r="F554" s="58"/>
      <c r="G554" s="58"/>
    </row>
    <row r="555" spans="4:7" ht="12.75">
      <c r="D555" s="58"/>
      <c r="E555" s="58"/>
      <c r="F555" s="58"/>
      <c r="G555" s="58"/>
    </row>
    <row r="556" spans="4:7" ht="12.75">
      <c r="D556" s="58"/>
      <c r="E556" s="58"/>
      <c r="F556" s="58"/>
      <c r="G556" s="58"/>
    </row>
    <row r="557" spans="4:7" ht="12.75">
      <c r="D557" s="58"/>
      <c r="E557" s="58"/>
      <c r="F557" s="58"/>
      <c r="G557" s="58"/>
    </row>
    <row r="558" spans="4:7" ht="12.75">
      <c r="D558" s="58"/>
      <c r="E558" s="58"/>
      <c r="F558" s="58"/>
      <c r="G558" s="58"/>
    </row>
    <row r="559" spans="4:7" ht="12.75">
      <c r="D559" s="58"/>
      <c r="E559" s="58"/>
      <c r="F559" s="58"/>
      <c r="G559" s="58"/>
    </row>
    <row r="560" spans="4:7" ht="12.75">
      <c r="D560" s="58"/>
      <c r="E560" s="58"/>
      <c r="F560" s="58"/>
      <c r="G560" s="58"/>
    </row>
    <row r="561" spans="4:7" ht="12.75">
      <c r="D561" s="58"/>
      <c r="E561" s="58"/>
      <c r="F561" s="58"/>
      <c r="G561" s="58"/>
    </row>
    <row r="562" spans="4:7" ht="12.75">
      <c r="D562" s="58"/>
      <c r="E562" s="58"/>
      <c r="F562" s="58"/>
      <c r="G562" s="58"/>
    </row>
    <row r="563" spans="4:7" ht="12.75">
      <c r="D563" s="58"/>
      <c r="E563" s="58"/>
      <c r="F563" s="58"/>
      <c r="G563" s="58"/>
    </row>
    <row r="564" spans="4:7" ht="12.75">
      <c r="D564" s="58"/>
      <c r="E564" s="58"/>
      <c r="F564" s="58"/>
      <c r="G564" s="58"/>
    </row>
    <row r="565" spans="4:7" ht="12.75">
      <c r="D565" s="58"/>
      <c r="E565" s="58"/>
      <c r="F565" s="58"/>
      <c r="G565" s="58"/>
    </row>
    <row r="566" spans="4:7" ht="12.75">
      <c r="D566" s="58"/>
      <c r="E566" s="58"/>
      <c r="F566" s="58"/>
      <c r="G566" s="58"/>
    </row>
    <row r="567" spans="4:7" ht="12.75">
      <c r="D567" s="58"/>
      <c r="E567" s="58"/>
      <c r="F567" s="58"/>
      <c r="G567" s="58"/>
    </row>
    <row r="568" spans="4:7" ht="12.75">
      <c r="D568" s="58"/>
      <c r="E568" s="58"/>
      <c r="F568" s="58"/>
      <c r="G568" s="58"/>
    </row>
    <row r="569" spans="4:7" ht="12.75">
      <c r="D569" s="58"/>
      <c r="E569" s="58"/>
      <c r="F569" s="58"/>
      <c r="G569" s="58"/>
    </row>
    <row r="570" spans="4:7" ht="12.75">
      <c r="D570" s="58"/>
      <c r="E570" s="58"/>
      <c r="F570" s="58"/>
      <c r="G570" s="58"/>
    </row>
    <row r="571" spans="4:7" ht="12.75">
      <c r="D571" s="58"/>
      <c r="E571" s="58"/>
      <c r="F571" s="58"/>
      <c r="G571" s="58"/>
    </row>
    <row r="572" spans="4:7" ht="12.75">
      <c r="D572" s="58"/>
      <c r="E572" s="58"/>
      <c r="F572" s="58"/>
      <c r="G572" s="58"/>
    </row>
    <row r="573" spans="4:7" ht="12.75">
      <c r="D573" s="58"/>
      <c r="E573" s="58"/>
      <c r="F573" s="58"/>
      <c r="G573" s="58"/>
    </row>
    <row r="574" spans="4:7" ht="12.75">
      <c r="D574" s="58"/>
      <c r="E574" s="58"/>
      <c r="F574" s="58"/>
      <c r="G574" s="58"/>
    </row>
    <row r="575" spans="4:7" ht="12.75">
      <c r="D575" s="58"/>
      <c r="E575" s="58"/>
      <c r="F575" s="58"/>
      <c r="G575" s="58"/>
    </row>
    <row r="576" spans="4:7" ht="12.75">
      <c r="D576" s="58"/>
      <c r="E576" s="58"/>
      <c r="F576" s="58"/>
      <c r="G576" s="58"/>
    </row>
    <row r="577" spans="4:7" ht="12.75">
      <c r="D577" s="58"/>
      <c r="E577" s="58"/>
      <c r="F577" s="58"/>
      <c r="G577" s="58"/>
    </row>
    <row r="578" spans="4:7" ht="12.75">
      <c r="D578" s="58"/>
      <c r="E578" s="58"/>
      <c r="F578" s="58"/>
      <c r="G578" s="58"/>
    </row>
    <row r="579" spans="4:7" ht="12.75">
      <c r="D579" s="58"/>
      <c r="E579" s="58"/>
      <c r="F579" s="58"/>
      <c r="G579" s="58"/>
    </row>
    <row r="580" spans="4:7" ht="12.75">
      <c r="D580" s="58"/>
      <c r="E580" s="58"/>
      <c r="F580" s="58"/>
      <c r="G580" s="58"/>
    </row>
    <row r="581" spans="4:7" ht="12.75">
      <c r="D581" s="58"/>
      <c r="E581" s="58"/>
      <c r="F581" s="58"/>
      <c r="G581" s="58"/>
    </row>
    <row r="582" spans="4:7" ht="12.75">
      <c r="D582" s="58"/>
      <c r="E582" s="58"/>
      <c r="F582" s="58"/>
      <c r="G582" s="58"/>
    </row>
    <row r="583" spans="4:7" ht="12.75">
      <c r="D583" s="58"/>
      <c r="E583" s="58"/>
      <c r="F583" s="58"/>
      <c r="G583" s="58"/>
    </row>
    <row r="584" spans="4:7" ht="12.75">
      <c r="D584" s="58"/>
      <c r="E584" s="58"/>
      <c r="F584" s="58"/>
      <c r="G584" s="58"/>
    </row>
    <row r="585" spans="4:7" ht="12.75">
      <c r="D585" s="58"/>
      <c r="E585" s="58"/>
      <c r="F585" s="58"/>
      <c r="G585" s="58"/>
    </row>
    <row r="586" spans="4:7" ht="12.75">
      <c r="D586" s="58"/>
      <c r="E586" s="58"/>
      <c r="F586" s="58"/>
      <c r="G586" s="58"/>
    </row>
    <row r="587" spans="4:7" ht="12.75">
      <c r="D587" s="58"/>
      <c r="E587" s="58"/>
      <c r="F587" s="58"/>
      <c r="G587" s="58"/>
    </row>
    <row r="588" spans="4:7" ht="12.75">
      <c r="D588" s="58"/>
      <c r="E588" s="58"/>
      <c r="F588" s="58"/>
      <c r="G588" s="58"/>
    </row>
    <row r="589" spans="4:7" ht="12.75">
      <c r="D589" s="58"/>
      <c r="E589" s="58"/>
      <c r="F589" s="58"/>
      <c r="G589" s="58"/>
    </row>
    <row r="590" spans="4:7" ht="12.75">
      <c r="D590" s="58"/>
      <c r="E590" s="58"/>
      <c r="F590" s="58"/>
      <c r="G590" s="58"/>
    </row>
    <row r="591" spans="4:7" ht="12.75">
      <c r="D591" s="58"/>
      <c r="E591" s="58"/>
      <c r="F591" s="58"/>
      <c r="G591" s="58"/>
    </row>
    <row r="592" spans="4:7" ht="12.75">
      <c r="D592" s="58"/>
      <c r="E592" s="58"/>
      <c r="F592" s="58"/>
      <c r="G592" s="58"/>
    </row>
    <row r="593" spans="4:7" ht="12.75">
      <c r="D593" s="58"/>
      <c r="E593" s="58"/>
      <c r="F593" s="58"/>
      <c r="G593" s="58"/>
    </row>
    <row r="594" spans="4:7" ht="12.75">
      <c r="D594" s="58"/>
      <c r="E594" s="58"/>
      <c r="F594" s="58"/>
      <c r="G594" s="58"/>
    </row>
    <row r="595" spans="4:7" ht="12.75">
      <c r="D595" s="58"/>
      <c r="E595" s="58"/>
      <c r="F595" s="58"/>
      <c r="G595" s="58"/>
    </row>
    <row r="596" spans="4:7" ht="12.75">
      <c r="D596" s="58"/>
      <c r="E596" s="58"/>
      <c r="F596" s="58"/>
      <c r="G596" s="58"/>
    </row>
    <row r="597" spans="4:7" ht="12.75">
      <c r="D597" s="58"/>
      <c r="E597" s="58"/>
      <c r="F597" s="58"/>
      <c r="G597" s="58"/>
    </row>
    <row r="598" spans="4:7" ht="12.75">
      <c r="D598" s="58"/>
      <c r="E598" s="58"/>
      <c r="F598" s="58"/>
      <c r="G598" s="58"/>
    </row>
    <row r="599" spans="4:7" ht="12.75">
      <c r="D599" s="58"/>
      <c r="E599" s="58"/>
      <c r="F599" s="58"/>
      <c r="G599" s="58"/>
    </row>
    <row r="600" spans="4:7" ht="12.75">
      <c r="D600" s="58"/>
      <c r="E600" s="58"/>
      <c r="F600" s="58"/>
      <c r="G600" s="58"/>
    </row>
    <row r="601" spans="4:7" ht="12.75">
      <c r="D601" s="58"/>
      <c r="E601" s="58"/>
      <c r="F601" s="58"/>
      <c r="G601" s="58"/>
    </row>
    <row r="602" spans="4:7" ht="12.75">
      <c r="D602" s="58"/>
      <c r="E602" s="58"/>
      <c r="F602" s="58"/>
      <c r="G602" s="58"/>
    </row>
    <row r="603" spans="4:7" ht="12.75">
      <c r="D603" s="58"/>
      <c r="E603" s="58"/>
      <c r="F603" s="58"/>
      <c r="G603" s="58"/>
    </row>
    <row r="604" spans="4:7" ht="12.75">
      <c r="D604" s="58"/>
      <c r="E604" s="58"/>
      <c r="F604" s="58"/>
      <c r="G604" s="58"/>
    </row>
    <row r="605" spans="4:7" ht="12.75">
      <c r="D605" s="58"/>
      <c r="E605" s="58"/>
      <c r="F605" s="58"/>
      <c r="G605" s="58"/>
    </row>
    <row r="606" spans="4:7" ht="12.75">
      <c r="D606" s="58"/>
      <c r="E606" s="58"/>
      <c r="F606" s="58"/>
      <c r="G606" s="58"/>
    </row>
    <row r="607" spans="4:7" ht="12.75">
      <c r="D607" s="58"/>
      <c r="E607" s="58"/>
      <c r="F607" s="58"/>
      <c r="G607" s="58"/>
    </row>
    <row r="608" spans="4:7" ht="12.75">
      <c r="D608" s="58"/>
      <c r="E608" s="58"/>
      <c r="F608" s="58"/>
      <c r="G608" s="58"/>
    </row>
    <row r="609" spans="4:7" ht="12.75">
      <c r="D609" s="58"/>
      <c r="E609" s="58"/>
      <c r="F609" s="58"/>
      <c r="G609" s="58"/>
    </row>
    <row r="610" spans="4:7" ht="12.75">
      <c r="D610" s="58"/>
      <c r="E610" s="58"/>
      <c r="F610" s="58"/>
      <c r="G610" s="58"/>
    </row>
    <row r="611" spans="4:7" ht="12.75">
      <c r="D611" s="58"/>
      <c r="E611" s="58"/>
      <c r="F611" s="58"/>
      <c r="G611" s="58"/>
    </row>
    <row r="612" spans="4:7" ht="12.75">
      <c r="D612" s="58"/>
      <c r="E612" s="58"/>
      <c r="F612" s="58"/>
      <c r="G612" s="58"/>
    </row>
    <row r="613" spans="4:7" ht="12.75">
      <c r="D613" s="58"/>
      <c r="E613" s="58"/>
      <c r="F613" s="58"/>
      <c r="G613" s="58"/>
    </row>
    <row r="614" spans="4:7" ht="12.75">
      <c r="D614" s="58"/>
      <c r="E614" s="58"/>
      <c r="F614" s="58"/>
      <c r="G614" s="58"/>
    </row>
    <row r="615" spans="4:7" ht="12.75">
      <c r="D615" s="58"/>
      <c r="E615" s="58"/>
      <c r="F615" s="58"/>
      <c r="G615" s="58"/>
    </row>
    <row r="616" spans="4:7" ht="12.75">
      <c r="D616" s="58"/>
      <c r="E616" s="58"/>
      <c r="F616" s="58"/>
      <c r="G616" s="58"/>
    </row>
    <row r="617" spans="4:7" ht="12.75">
      <c r="D617" s="58"/>
      <c r="E617" s="58"/>
      <c r="F617" s="58"/>
      <c r="G617" s="58"/>
    </row>
    <row r="618" spans="4:7" ht="12.75">
      <c r="D618" s="58"/>
      <c r="E618" s="58"/>
      <c r="F618" s="58"/>
      <c r="G618" s="58"/>
    </row>
    <row r="619" spans="4:7" ht="12.75">
      <c r="D619" s="58"/>
      <c r="E619" s="58"/>
      <c r="F619" s="58"/>
      <c r="G619" s="58"/>
    </row>
    <row r="620" spans="4:7" ht="12.75">
      <c r="D620" s="58"/>
      <c r="E620" s="58"/>
      <c r="F620" s="58"/>
      <c r="G620" s="58"/>
    </row>
    <row r="621" spans="4:7" ht="12.75">
      <c r="D621" s="58"/>
      <c r="E621" s="58"/>
      <c r="F621" s="58"/>
      <c r="G621" s="58"/>
    </row>
    <row r="622" spans="4:7" ht="12.75">
      <c r="D622" s="58"/>
      <c r="E622" s="58"/>
      <c r="F622" s="58"/>
      <c r="G622" s="58"/>
    </row>
    <row r="623" spans="4:7" ht="12.75">
      <c r="D623" s="58"/>
      <c r="E623" s="58"/>
      <c r="F623" s="58"/>
      <c r="G623" s="58"/>
    </row>
    <row r="624" spans="4:7" ht="12.75">
      <c r="D624" s="58"/>
      <c r="E624" s="58"/>
      <c r="F624" s="58"/>
      <c r="G624" s="58"/>
    </row>
    <row r="625" spans="4:7" ht="12.75">
      <c r="D625" s="58"/>
      <c r="E625" s="58"/>
      <c r="F625" s="58"/>
      <c r="G625" s="58"/>
    </row>
    <row r="626" spans="4:7" ht="12.75">
      <c r="D626" s="58"/>
      <c r="E626" s="58"/>
      <c r="F626" s="58"/>
      <c r="G626" s="58"/>
    </row>
    <row r="627" spans="4:7" ht="12.75">
      <c r="D627" s="58"/>
      <c r="E627" s="58"/>
      <c r="F627" s="58"/>
      <c r="G627" s="58"/>
    </row>
    <row r="628" spans="4:7" ht="12.75">
      <c r="D628" s="58"/>
      <c r="E628" s="58"/>
      <c r="F628" s="58"/>
      <c r="G628" s="58"/>
    </row>
    <row r="629" spans="4:7" ht="12.75">
      <c r="D629" s="58"/>
      <c r="E629" s="58"/>
      <c r="F629" s="58"/>
      <c r="G629" s="58"/>
    </row>
    <row r="630" spans="4:7" ht="12.75">
      <c r="D630" s="58"/>
      <c r="E630" s="58"/>
      <c r="F630" s="58"/>
      <c r="G630" s="58"/>
    </row>
    <row r="631" spans="4:7" ht="12.75">
      <c r="D631" s="58"/>
      <c r="E631" s="58"/>
      <c r="F631" s="58"/>
      <c r="G631" s="58"/>
    </row>
    <row r="632" spans="4:7" ht="12.75">
      <c r="D632" s="58"/>
      <c r="E632" s="58"/>
      <c r="F632" s="58"/>
      <c r="G632" s="58"/>
    </row>
    <row r="633" spans="4:7" ht="12.75">
      <c r="D633" s="58"/>
      <c r="E633" s="58"/>
      <c r="F633" s="58"/>
      <c r="G633" s="58"/>
    </row>
    <row r="634" spans="4:7" ht="12.75">
      <c r="D634" s="58"/>
      <c r="E634" s="58"/>
      <c r="F634" s="58"/>
      <c r="G634" s="58"/>
    </row>
    <row r="635" spans="4:7" ht="12.75">
      <c r="D635" s="58"/>
      <c r="E635" s="58"/>
      <c r="F635" s="58"/>
      <c r="G635" s="58"/>
    </row>
    <row r="636" spans="4:7" ht="12.75">
      <c r="D636" s="58"/>
      <c r="E636" s="58"/>
      <c r="F636" s="58"/>
      <c r="G636" s="58"/>
    </row>
    <row r="637" spans="4:7" ht="12.75">
      <c r="D637" s="58"/>
      <c r="E637" s="58"/>
      <c r="F637" s="58"/>
      <c r="G637" s="58"/>
    </row>
    <row r="638" spans="4:7" ht="12.75">
      <c r="D638" s="58"/>
      <c r="E638" s="58"/>
      <c r="F638" s="58"/>
      <c r="G638" s="58"/>
    </row>
    <row r="639" spans="4:7" ht="12.75">
      <c r="D639" s="58"/>
      <c r="E639" s="58"/>
      <c r="F639" s="58"/>
      <c r="G639" s="58"/>
    </row>
    <row r="640" spans="4:7" ht="12.75">
      <c r="D640" s="58"/>
      <c r="E640" s="58"/>
      <c r="F640" s="58"/>
      <c r="G640" s="58"/>
    </row>
    <row r="641" spans="4:7" ht="12.75">
      <c r="D641" s="58"/>
      <c r="E641" s="58"/>
      <c r="F641" s="58"/>
      <c r="G641" s="58"/>
    </row>
    <row r="642" spans="4:7" ht="12.75">
      <c r="D642" s="58"/>
      <c r="E642" s="58"/>
      <c r="F642" s="58"/>
      <c r="G642" s="58"/>
    </row>
    <row r="643" spans="4:7" ht="12.75">
      <c r="D643" s="58"/>
      <c r="E643" s="58"/>
      <c r="F643" s="58"/>
      <c r="G643" s="58"/>
    </row>
    <row r="644" spans="4:7" ht="12.75">
      <c r="D644" s="58"/>
      <c r="E644" s="58"/>
      <c r="F644" s="58"/>
      <c r="G644" s="58"/>
    </row>
    <row r="645" spans="4:7" ht="12.75">
      <c r="D645" s="58"/>
      <c r="E645" s="58"/>
      <c r="F645" s="58"/>
      <c r="G645" s="58"/>
    </row>
    <row r="646" spans="4:7" ht="12.75">
      <c r="D646" s="58"/>
      <c r="E646" s="58"/>
      <c r="F646" s="58"/>
      <c r="G646" s="58"/>
    </row>
    <row r="647" spans="4:7" ht="12.75">
      <c r="D647" s="58"/>
      <c r="E647" s="58"/>
      <c r="F647" s="58"/>
      <c r="G647" s="58"/>
    </row>
    <row r="648" spans="4:7" ht="12.75">
      <c r="D648" s="58"/>
      <c r="E648" s="58"/>
      <c r="F648" s="58"/>
      <c r="G648" s="58"/>
    </row>
    <row r="649" spans="4:7" ht="12.75">
      <c r="D649" s="58"/>
      <c r="E649" s="58"/>
      <c r="F649" s="58"/>
      <c r="G649" s="58"/>
    </row>
    <row r="650" spans="4:7" ht="12.75">
      <c r="D650" s="58"/>
      <c r="E650" s="58"/>
      <c r="F650" s="58"/>
      <c r="G650" s="58"/>
    </row>
    <row r="651" spans="4:7" ht="12.75">
      <c r="D651" s="58"/>
      <c r="E651" s="58"/>
      <c r="F651" s="58"/>
      <c r="G651" s="58"/>
    </row>
    <row r="652" spans="4:7" ht="12.75">
      <c r="D652" s="58"/>
      <c r="E652" s="58"/>
      <c r="F652" s="58"/>
      <c r="G652" s="58"/>
    </row>
    <row r="653" spans="4:7" ht="12.75">
      <c r="D653" s="58"/>
      <c r="E653" s="58"/>
      <c r="F653" s="58"/>
      <c r="G653" s="58"/>
    </row>
    <row r="654" spans="4:7" ht="12.75">
      <c r="D654" s="58"/>
      <c r="E654" s="58"/>
      <c r="F654" s="58"/>
      <c r="G654" s="58"/>
    </row>
    <row r="655" spans="4:7" ht="12.75">
      <c r="D655" s="58"/>
      <c r="E655" s="58"/>
      <c r="F655" s="58"/>
      <c r="G655" s="58"/>
    </row>
    <row r="656" spans="4:7" ht="12.75">
      <c r="D656" s="58"/>
      <c r="E656" s="58"/>
      <c r="F656" s="58"/>
      <c r="G656" s="58"/>
    </row>
    <row r="657" spans="4:7" ht="12.75">
      <c r="D657" s="58"/>
      <c r="E657" s="58"/>
      <c r="F657" s="58"/>
      <c r="G657" s="58"/>
    </row>
    <row r="658" spans="4:7" ht="12.75">
      <c r="D658" s="58"/>
      <c r="E658" s="58"/>
      <c r="F658" s="58"/>
      <c r="G658" s="58"/>
    </row>
    <row r="659" spans="4:7" ht="12.75">
      <c r="D659" s="58"/>
      <c r="E659" s="58"/>
      <c r="F659" s="58"/>
      <c r="G659" s="58"/>
    </row>
    <row r="660" spans="4:7" ht="12.75">
      <c r="D660" s="58"/>
      <c r="E660" s="58"/>
      <c r="F660" s="58"/>
      <c r="G660" s="58"/>
    </row>
    <row r="661" spans="4:7" ht="12.75">
      <c r="D661" s="58"/>
      <c r="E661" s="58"/>
      <c r="F661" s="58"/>
      <c r="G661" s="58"/>
    </row>
    <row r="662" spans="4:7" ht="12.75">
      <c r="D662" s="58"/>
      <c r="E662" s="58"/>
      <c r="F662" s="58"/>
      <c r="G662" s="58"/>
    </row>
    <row r="663" spans="4:7" ht="12.75">
      <c r="D663" s="58"/>
      <c r="E663" s="58"/>
      <c r="F663" s="58"/>
      <c r="G663" s="58"/>
    </row>
    <row r="664" spans="4:7" ht="12.75">
      <c r="D664" s="58"/>
      <c r="E664" s="58"/>
      <c r="F664" s="58"/>
      <c r="G664" s="58"/>
    </row>
    <row r="665" spans="4:7" ht="12.75">
      <c r="D665" s="58"/>
      <c r="E665" s="58"/>
      <c r="F665" s="58"/>
      <c r="G665" s="58"/>
    </row>
    <row r="666" spans="4:7" ht="12.75">
      <c r="D666" s="58"/>
      <c r="E666" s="58"/>
      <c r="F666" s="58"/>
      <c r="G666" s="58"/>
    </row>
    <row r="667" spans="4:7" ht="12.75">
      <c r="D667" s="58"/>
      <c r="E667" s="58"/>
      <c r="F667" s="58"/>
      <c r="G667" s="58"/>
    </row>
    <row r="668" spans="4:7" ht="12.75">
      <c r="D668" s="58"/>
      <c r="E668" s="58"/>
      <c r="F668" s="58"/>
      <c r="G668" s="58"/>
    </row>
    <row r="669" spans="4:7" ht="12.75">
      <c r="D669" s="58"/>
      <c r="E669" s="58"/>
      <c r="F669" s="58"/>
      <c r="G669" s="58"/>
    </row>
    <row r="670" spans="4:7" ht="12.75">
      <c r="D670" s="58"/>
      <c r="E670" s="58"/>
      <c r="F670" s="58"/>
      <c r="G670" s="58"/>
    </row>
    <row r="671" spans="4:7" ht="12.75">
      <c r="D671" s="58"/>
      <c r="E671" s="58"/>
      <c r="F671" s="58"/>
      <c r="G671" s="58"/>
    </row>
    <row r="672" spans="4:7" ht="12.75">
      <c r="D672" s="58"/>
      <c r="E672" s="58"/>
      <c r="F672" s="58"/>
      <c r="G672" s="58"/>
    </row>
    <row r="673" spans="4:7" ht="12.75">
      <c r="D673" s="58"/>
      <c r="E673" s="58"/>
      <c r="F673" s="58"/>
      <c r="G673" s="58"/>
    </row>
    <row r="674" spans="4:7" ht="12.75">
      <c r="D674" s="58"/>
      <c r="E674" s="58"/>
      <c r="F674" s="58"/>
      <c r="G674" s="58"/>
    </row>
    <row r="675" spans="4:7" ht="12.75">
      <c r="D675" s="58"/>
      <c r="E675" s="58"/>
      <c r="F675" s="58"/>
      <c r="G675" s="58"/>
    </row>
    <row r="676" spans="4:7" ht="12.75">
      <c r="D676" s="58"/>
      <c r="E676" s="58"/>
      <c r="F676" s="58"/>
      <c r="G676" s="58"/>
    </row>
    <row r="677" spans="4:7" ht="12.75">
      <c r="D677" s="58"/>
      <c r="E677" s="58"/>
      <c r="F677" s="58"/>
      <c r="G677" s="58"/>
    </row>
    <row r="678" spans="4:7" ht="12.75">
      <c r="D678" s="58"/>
      <c r="E678" s="58"/>
      <c r="F678" s="58"/>
      <c r="G678" s="58"/>
    </row>
    <row r="679" spans="4:7" ht="12.75">
      <c r="D679" s="58"/>
      <c r="E679" s="58"/>
      <c r="F679" s="58"/>
      <c r="G679" s="58"/>
    </row>
    <row r="680" spans="4:7" ht="12.75">
      <c r="D680" s="58"/>
      <c r="E680" s="58"/>
      <c r="F680" s="58"/>
      <c r="G680" s="58"/>
    </row>
    <row r="681" spans="4:7" ht="12.75">
      <c r="D681" s="58"/>
      <c r="E681" s="58"/>
      <c r="F681" s="58"/>
      <c r="G681" s="58"/>
    </row>
    <row r="682" spans="4:7" ht="12.75">
      <c r="D682" s="58"/>
      <c r="E682" s="58"/>
      <c r="F682" s="58"/>
      <c r="G682" s="58"/>
    </row>
    <row r="683" spans="4:7" ht="12.75">
      <c r="D683" s="58"/>
      <c r="E683" s="58"/>
      <c r="F683" s="58"/>
      <c r="G683" s="58"/>
    </row>
    <row r="684" spans="4:7" ht="12.75">
      <c r="D684" s="58"/>
      <c r="E684" s="58"/>
      <c r="F684" s="58"/>
      <c r="G684" s="58"/>
    </row>
    <row r="685" spans="4:7" ht="12.75">
      <c r="D685" s="58"/>
      <c r="E685" s="58"/>
      <c r="F685" s="58"/>
      <c r="G685" s="58"/>
    </row>
    <row r="686" spans="4:7" ht="12.75">
      <c r="D686" s="58"/>
      <c r="E686" s="58"/>
      <c r="F686" s="58"/>
      <c r="G686" s="58"/>
    </row>
    <row r="687" spans="4:7" ht="12.75">
      <c r="D687" s="58"/>
      <c r="E687" s="58"/>
      <c r="F687" s="58"/>
      <c r="G687" s="58"/>
    </row>
    <row r="688" spans="4:7" ht="12.75">
      <c r="D688" s="58"/>
      <c r="E688" s="58"/>
      <c r="F688" s="58"/>
      <c r="G688" s="58"/>
    </row>
    <row r="689" spans="4:7" ht="12.75">
      <c r="D689" s="58"/>
      <c r="E689" s="58"/>
      <c r="F689" s="58"/>
      <c r="G689" s="58"/>
    </row>
    <row r="690" spans="4:7" ht="12.75">
      <c r="D690" s="58"/>
      <c r="E690" s="58"/>
      <c r="F690" s="58"/>
      <c r="G690" s="58"/>
    </row>
    <row r="691" spans="4:7" ht="12.75">
      <c r="D691" s="58"/>
      <c r="E691" s="58"/>
      <c r="F691" s="58"/>
      <c r="G691" s="58"/>
    </row>
    <row r="692" spans="4:7" ht="12.75">
      <c r="D692" s="58"/>
      <c r="E692" s="58"/>
      <c r="F692" s="58"/>
      <c r="G692" s="58"/>
    </row>
    <row r="693" spans="4:7" ht="12.75">
      <c r="D693" s="58"/>
      <c r="E693" s="58"/>
      <c r="F693" s="58"/>
      <c r="G693" s="58"/>
    </row>
    <row r="694" spans="4:7" ht="12.75">
      <c r="D694" s="58"/>
      <c r="E694" s="58"/>
      <c r="F694" s="58"/>
      <c r="G694" s="58"/>
    </row>
    <row r="695" spans="4:7" ht="12.75">
      <c r="D695" s="58"/>
      <c r="E695" s="58"/>
      <c r="F695" s="58"/>
      <c r="G695" s="58"/>
    </row>
    <row r="696" spans="4:7" ht="12.75">
      <c r="D696" s="58"/>
      <c r="E696" s="58"/>
      <c r="F696" s="58"/>
      <c r="G696" s="58"/>
    </row>
    <row r="697" spans="4:7" ht="12.75">
      <c r="D697" s="58"/>
      <c r="E697" s="58"/>
      <c r="F697" s="58"/>
      <c r="G697" s="58"/>
    </row>
    <row r="698" spans="4:7" ht="12.75">
      <c r="D698" s="58"/>
      <c r="E698" s="58"/>
      <c r="F698" s="58"/>
      <c r="G698" s="58"/>
    </row>
    <row r="699" spans="4:7" ht="12.75">
      <c r="D699" s="58"/>
      <c r="E699" s="58"/>
      <c r="F699" s="58"/>
      <c r="G699" s="58"/>
    </row>
    <row r="700" spans="4:7" ht="12.75">
      <c r="D700" s="58"/>
      <c r="E700" s="58"/>
      <c r="F700" s="58"/>
      <c r="G700" s="58"/>
    </row>
    <row r="701" spans="4:7" ht="12.75">
      <c r="D701" s="58"/>
      <c r="E701" s="58"/>
      <c r="F701" s="58"/>
      <c r="G701" s="58"/>
    </row>
    <row r="702" spans="4:7" ht="12.75">
      <c r="D702" s="58"/>
      <c r="E702" s="58"/>
      <c r="F702" s="58"/>
      <c r="G702" s="58"/>
    </row>
    <row r="703" spans="4:7" ht="12.75">
      <c r="D703" s="58"/>
      <c r="E703" s="58"/>
      <c r="F703" s="58"/>
      <c r="G703" s="58"/>
    </row>
    <row r="704" spans="4:7" ht="12.75">
      <c r="D704" s="58"/>
      <c r="E704" s="58"/>
      <c r="F704" s="58"/>
      <c r="G704" s="58"/>
    </row>
    <row r="705" spans="4:7" ht="12.75">
      <c r="D705" s="58"/>
      <c r="E705" s="58"/>
      <c r="F705" s="58"/>
      <c r="G705" s="58"/>
    </row>
    <row r="706" spans="4:7" ht="12.75">
      <c r="D706" s="58"/>
      <c r="E706" s="58"/>
      <c r="F706" s="58"/>
      <c r="G706" s="58"/>
    </row>
    <row r="707" spans="4:7" ht="12.75">
      <c r="D707" s="58"/>
      <c r="E707" s="58"/>
      <c r="F707" s="58"/>
      <c r="G707" s="58"/>
    </row>
    <row r="708" spans="4:7" ht="12.75">
      <c r="D708" s="58"/>
      <c r="E708" s="58"/>
      <c r="F708" s="58"/>
      <c r="G708" s="58"/>
    </row>
    <row r="709" spans="4:7" ht="12.75">
      <c r="D709" s="58"/>
      <c r="E709" s="58"/>
      <c r="F709" s="58"/>
      <c r="G709" s="58"/>
    </row>
    <row r="710" spans="4:7" ht="12.75">
      <c r="D710" s="58"/>
      <c r="E710" s="58"/>
      <c r="F710" s="58"/>
      <c r="G710" s="58"/>
    </row>
    <row r="711" spans="4:7" ht="12.75">
      <c r="D711" s="58"/>
      <c r="E711" s="58"/>
      <c r="F711" s="58"/>
      <c r="G711" s="58"/>
    </row>
    <row r="712" spans="4:7" ht="12.75">
      <c r="D712" s="58"/>
      <c r="E712" s="58"/>
      <c r="F712" s="58"/>
      <c r="G712" s="58"/>
    </row>
    <row r="713" spans="4:7" ht="12.75">
      <c r="D713" s="58"/>
      <c r="E713" s="58"/>
      <c r="F713" s="58"/>
      <c r="G713" s="58"/>
    </row>
    <row r="714" spans="4:7" ht="12.75">
      <c r="D714" s="58"/>
      <c r="E714" s="58"/>
      <c r="F714" s="58"/>
      <c r="G714" s="58"/>
    </row>
    <row r="715" spans="4:7" ht="12.75">
      <c r="D715" s="58"/>
      <c r="E715" s="58"/>
      <c r="F715" s="58"/>
      <c r="G715" s="58"/>
    </row>
    <row r="716" spans="4:7" ht="12.75">
      <c r="D716" s="58"/>
      <c r="E716" s="58"/>
      <c r="F716" s="58"/>
      <c r="G716" s="58"/>
    </row>
    <row r="717" spans="4:7" ht="12.75">
      <c r="D717" s="58"/>
      <c r="E717" s="58"/>
      <c r="F717" s="58"/>
      <c r="G717" s="58"/>
    </row>
    <row r="718" spans="4:7" ht="12.75">
      <c r="D718" s="58"/>
      <c r="E718" s="58"/>
      <c r="F718" s="58"/>
      <c r="G718" s="58"/>
    </row>
    <row r="719" spans="4:7" ht="12.75">
      <c r="D719" s="58"/>
      <c r="E719" s="58"/>
      <c r="F719" s="58"/>
      <c r="G719" s="58"/>
    </row>
    <row r="720" spans="4:7" ht="12.75">
      <c r="D720" s="58"/>
      <c r="E720" s="58"/>
      <c r="F720" s="58"/>
      <c r="G720" s="58"/>
    </row>
    <row r="721" spans="4:7" ht="12.75">
      <c r="D721" s="58"/>
      <c r="E721" s="58"/>
      <c r="F721" s="58"/>
      <c r="G721" s="58"/>
    </row>
    <row r="722" spans="4:7" ht="12.75">
      <c r="D722" s="58"/>
      <c r="E722" s="58"/>
      <c r="F722" s="58"/>
      <c r="G722" s="58"/>
    </row>
    <row r="723" spans="4:7" ht="12.75">
      <c r="D723" s="58"/>
      <c r="E723" s="58"/>
      <c r="F723" s="58"/>
      <c r="G723" s="58"/>
    </row>
    <row r="724" spans="4:7" ht="12.75">
      <c r="D724" s="58"/>
      <c r="E724" s="58"/>
      <c r="F724" s="58"/>
      <c r="G724" s="58"/>
    </row>
    <row r="725" spans="4:7" ht="12.75">
      <c r="D725" s="58"/>
      <c r="E725" s="58"/>
      <c r="F725" s="58"/>
      <c r="G725" s="58"/>
    </row>
    <row r="726" spans="4:7" ht="12.75">
      <c r="D726" s="58"/>
      <c r="E726" s="58"/>
      <c r="F726" s="58"/>
      <c r="G726" s="58"/>
    </row>
    <row r="727" spans="4:7" ht="12.75">
      <c r="D727" s="58"/>
      <c r="E727" s="58"/>
      <c r="F727" s="58"/>
      <c r="G727" s="58"/>
    </row>
    <row r="728" spans="4:7" ht="12.75">
      <c r="D728" s="58"/>
      <c r="E728" s="58"/>
      <c r="F728" s="58"/>
      <c r="G728" s="58"/>
    </row>
    <row r="729" spans="4:7" ht="12.75">
      <c r="D729" s="58"/>
      <c r="E729" s="58"/>
      <c r="F729" s="58"/>
      <c r="G729" s="58"/>
    </row>
    <row r="730" spans="4:7" ht="12.75">
      <c r="D730" s="58"/>
      <c r="E730" s="58"/>
      <c r="F730" s="58"/>
      <c r="G730" s="58"/>
    </row>
    <row r="731" spans="4:7" ht="12.75">
      <c r="D731" s="58"/>
      <c r="E731" s="58"/>
      <c r="F731" s="58"/>
      <c r="G731" s="58"/>
    </row>
    <row r="732" spans="4:7" ht="12.75">
      <c r="D732" s="58"/>
      <c r="E732" s="58"/>
      <c r="F732" s="58"/>
      <c r="G732" s="58"/>
    </row>
    <row r="733" spans="4:7" ht="12.75">
      <c r="D733" s="58"/>
      <c r="E733" s="58"/>
      <c r="F733" s="58"/>
      <c r="G733" s="58"/>
    </row>
    <row r="734" spans="4:7" ht="12.75">
      <c r="D734" s="58"/>
      <c r="E734" s="58"/>
      <c r="F734" s="58"/>
      <c r="G734" s="58"/>
    </row>
    <row r="735" spans="4:7" ht="12.75">
      <c r="D735" s="58"/>
      <c r="E735" s="58"/>
      <c r="F735" s="58"/>
      <c r="G735" s="58"/>
    </row>
    <row r="736" spans="4:7" ht="12.75">
      <c r="D736" s="58"/>
      <c r="E736" s="58"/>
      <c r="F736" s="58"/>
      <c r="G736" s="58"/>
    </row>
    <row r="737" spans="4:7" ht="12.75">
      <c r="D737" s="58"/>
      <c r="E737" s="58"/>
      <c r="F737" s="58"/>
      <c r="G737" s="58"/>
    </row>
    <row r="738" spans="4:7" ht="12.75">
      <c r="D738" s="58"/>
      <c r="E738" s="58"/>
      <c r="F738" s="58"/>
      <c r="G738" s="58"/>
    </row>
    <row r="739" spans="4:7" ht="12.75">
      <c r="D739" s="58"/>
      <c r="E739" s="58"/>
      <c r="F739" s="58"/>
      <c r="G739" s="58"/>
    </row>
    <row r="740" spans="4:7" ht="12.75">
      <c r="D740" s="58"/>
      <c r="E740" s="58"/>
      <c r="F740" s="58"/>
      <c r="G740" s="58"/>
    </row>
    <row r="741" spans="4:7" ht="12.75">
      <c r="D741" s="58"/>
      <c r="E741" s="58"/>
      <c r="F741" s="58"/>
      <c r="G741" s="58"/>
    </row>
    <row r="742" spans="4:7" ht="12.75">
      <c r="D742" s="58"/>
      <c r="E742" s="58"/>
      <c r="F742" s="58"/>
      <c r="G742" s="58"/>
    </row>
    <row r="743" spans="4:7" ht="12.75">
      <c r="D743" s="58"/>
      <c r="E743" s="58"/>
      <c r="F743" s="58"/>
      <c r="G743" s="58"/>
    </row>
    <row r="744" spans="4:7" ht="12.75">
      <c r="D744" s="58"/>
      <c r="E744" s="58"/>
      <c r="F744" s="58"/>
      <c r="G744" s="58"/>
    </row>
    <row r="745" spans="4:7" ht="12.75">
      <c r="D745" s="58"/>
      <c r="E745" s="58"/>
      <c r="F745" s="58"/>
      <c r="G745" s="58"/>
    </row>
    <row r="746" spans="4:7" ht="12.75">
      <c r="D746" s="58"/>
      <c r="E746" s="58"/>
      <c r="F746" s="58"/>
      <c r="G746" s="58"/>
    </row>
    <row r="747" spans="4:7" ht="12.75">
      <c r="D747" s="58"/>
      <c r="E747" s="58"/>
      <c r="F747" s="58"/>
      <c r="G747" s="58"/>
    </row>
    <row r="748" spans="4:7" ht="12.75">
      <c r="D748" s="58"/>
      <c r="E748" s="58"/>
      <c r="F748" s="58"/>
      <c r="G748" s="58"/>
    </row>
    <row r="749" spans="4:7" ht="12.75">
      <c r="D749" s="58"/>
      <c r="E749" s="58"/>
      <c r="F749" s="58"/>
      <c r="G749" s="58"/>
    </row>
    <row r="750" spans="4:7" ht="12.75">
      <c r="D750" s="58"/>
      <c r="E750" s="58"/>
      <c r="F750" s="58"/>
      <c r="G750" s="58"/>
    </row>
    <row r="751" spans="4:7" ht="12.75">
      <c r="D751" s="58"/>
      <c r="E751" s="58"/>
      <c r="F751" s="58"/>
      <c r="G751" s="58"/>
    </row>
    <row r="752" spans="4:7" ht="12.75">
      <c r="D752" s="58"/>
      <c r="E752" s="58"/>
      <c r="F752" s="58"/>
      <c r="G752" s="58"/>
    </row>
    <row r="753" spans="4:7" ht="12.75">
      <c r="D753" s="58"/>
      <c r="E753" s="58"/>
      <c r="F753" s="58"/>
      <c r="G753" s="58"/>
    </row>
    <row r="754" spans="4:7" ht="12.75">
      <c r="D754" s="58"/>
      <c r="E754" s="58"/>
      <c r="F754" s="58"/>
      <c r="G754" s="58"/>
    </row>
    <row r="755" spans="4:7" ht="12.75">
      <c r="D755" s="58"/>
      <c r="E755" s="58"/>
      <c r="F755" s="58"/>
      <c r="G755" s="58"/>
    </row>
    <row r="756" spans="4:7" ht="12.75">
      <c r="D756" s="58"/>
      <c r="E756" s="58"/>
      <c r="F756" s="58"/>
      <c r="G756" s="58"/>
    </row>
    <row r="757" spans="4:7" ht="12.75">
      <c r="D757" s="58"/>
      <c r="E757" s="58"/>
      <c r="F757" s="58"/>
      <c r="G757" s="58"/>
    </row>
    <row r="758" spans="4:7" ht="12.75">
      <c r="D758" s="58"/>
      <c r="E758" s="58"/>
      <c r="F758" s="58"/>
      <c r="G758" s="58"/>
    </row>
    <row r="759" spans="4:7" ht="12.75">
      <c r="D759" s="58"/>
      <c r="E759" s="58"/>
      <c r="F759" s="58"/>
      <c r="G759" s="58"/>
    </row>
    <row r="760" spans="4:7" ht="12.75">
      <c r="D760" s="58"/>
      <c r="E760" s="58"/>
      <c r="F760" s="58"/>
      <c r="G760" s="58"/>
    </row>
    <row r="761" spans="4:7" ht="12.75">
      <c r="D761" s="58"/>
      <c r="E761" s="58"/>
      <c r="F761" s="58"/>
      <c r="G761" s="58"/>
    </row>
    <row r="762" spans="4:7" ht="12.75">
      <c r="D762" s="58"/>
      <c r="E762" s="58"/>
      <c r="F762" s="58"/>
      <c r="G762" s="58"/>
    </row>
    <row r="763" spans="4:7" ht="12.75">
      <c r="D763" s="58"/>
      <c r="E763" s="58"/>
      <c r="F763" s="58"/>
      <c r="G763" s="58"/>
    </row>
    <row r="764" spans="4:7" ht="12.75">
      <c r="D764" s="58"/>
      <c r="E764" s="58"/>
      <c r="F764" s="58"/>
      <c r="G764" s="58"/>
    </row>
    <row r="765" spans="4:7" ht="12.75">
      <c r="D765" s="58"/>
      <c r="E765" s="58"/>
      <c r="F765" s="58"/>
      <c r="G765" s="58"/>
    </row>
    <row r="766" spans="4:7" ht="12.75">
      <c r="D766" s="58"/>
      <c r="E766" s="58"/>
      <c r="F766" s="58"/>
      <c r="G766" s="58"/>
    </row>
    <row r="767" spans="4:7" ht="12.75">
      <c r="D767" s="58"/>
      <c r="E767" s="58"/>
      <c r="F767" s="58"/>
      <c r="G767" s="58"/>
    </row>
    <row r="768" spans="4:7" ht="12.75">
      <c r="D768" s="58"/>
      <c r="E768" s="58"/>
      <c r="F768" s="58"/>
      <c r="G768" s="58"/>
    </row>
    <row r="769" spans="4:7" ht="12.75">
      <c r="D769" s="58"/>
      <c r="E769" s="58"/>
      <c r="F769" s="58"/>
      <c r="G769" s="58"/>
    </row>
    <row r="770" spans="4:7" ht="12.75">
      <c r="D770" s="58"/>
      <c r="E770" s="58"/>
      <c r="F770" s="58"/>
      <c r="G770" s="58"/>
    </row>
    <row r="771" spans="4:7" ht="12.75">
      <c r="D771" s="58"/>
      <c r="E771" s="58"/>
      <c r="F771" s="58"/>
      <c r="G771" s="58"/>
    </row>
    <row r="772" spans="4:7" ht="12.75">
      <c r="D772" s="58"/>
      <c r="E772" s="58"/>
      <c r="F772" s="58"/>
      <c r="G772" s="58"/>
    </row>
    <row r="773" spans="4:7" ht="12.75">
      <c r="D773" s="58"/>
      <c r="E773" s="58"/>
      <c r="F773" s="58"/>
      <c r="G773" s="58"/>
    </row>
    <row r="774" spans="4:7" ht="12.75">
      <c r="D774" s="58"/>
      <c r="E774" s="58"/>
      <c r="F774" s="58"/>
      <c r="G774" s="58"/>
    </row>
    <row r="775" spans="4:7" ht="12.75">
      <c r="D775" s="58"/>
      <c r="E775" s="58"/>
      <c r="F775" s="58"/>
      <c r="G775" s="58"/>
    </row>
    <row r="776" spans="4:7" ht="12.75">
      <c r="D776" s="58"/>
      <c r="E776" s="58"/>
      <c r="F776" s="58"/>
      <c r="G776" s="58"/>
    </row>
    <row r="777" spans="4:7" ht="12.75">
      <c r="D777" s="58"/>
      <c r="E777" s="58"/>
      <c r="F777" s="58"/>
      <c r="G777" s="58"/>
    </row>
    <row r="778" spans="4:7" ht="12.75">
      <c r="D778" s="58"/>
      <c r="E778" s="58"/>
      <c r="F778" s="58"/>
      <c r="G778" s="58"/>
    </row>
    <row r="779" spans="4:7" ht="12.75">
      <c r="D779" s="58"/>
      <c r="E779" s="58"/>
      <c r="F779" s="58"/>
      <c r="G779" s="58"/>
    </row>
    <row r="780" spans="4:7" ht="12.75">
      <c r="D780" s="58"/>
      <c r="E780" s="58"/>
      <c r="F780" s="58"/>
      <c r="G780" s="58"/>
    </row>
    <row r="781" spans="4:7" ht="12.75">
      <c r="D781" s="58"/>
      <c r="E781" s="58"/>
      <c r="F781" s="58"/>
      <c r="G781" s="58"/>
    </row>
    <row r="782" spans="4:7" ht="12.75">
      <c r="D782" s="58"/>
      <c r="E782" s="58"/>
      <c r="F782" s="58"/>
      <c r="G782" s="58"/>
    </row>
    <row r="783" spans="4:7" ht="12.75">
      <c r="D783" s="58"/>
      <c r="E783" s="58"/>
      <c r="F783" s="58"/>
      <c r="G783" s="58"/>
    </row>
    <row r="784" spans="4:7" ht="12.75">
      <c r="D784" s="58"/>
      <c r="E784" s="58"/>
      <c r="F784" s="58"/>
      <c r="G784" s="58"/>
    </row>
    <row r="785" spans="4:7" ht="12.75">
      <c r="D785" s="58"/>
      <c r="E785" s="58"/>
      <c r="F785" s="58"/>
      <c r="G785" s="58"/>
    </row>
    <row r="786" spans="4:7" ht="12.75">
      <c r="D786" s="58"/>
      <c r="E786" s="58"/>
      <c r="F786" s="58"/>
      <c r="G786" s="58"/>
    </row>
    <row r="787" spans="4:7" ht="12.75">
      <c r="D787" s="58"/>
      <c r="E787" s="58"/>
      <c r="F787" s="58"/>
      <c r="G787" s="58"/>
    </row>
    <row r="788" spans="4:7" ht="12.75">
      <c r="D788" s="58"/>
      <c r="E788" s="58"/>
      <c r="F788" s="58"/>
      <c r="G788" s="58"/>
    </row>
    <row r="789" spans="4:7" ht="12.75">
      <c r="D789" s="58"/>
      <c r="E789" s="58"/>
      <c r="F789" s="58"/>
      <c r="G789" s="58"/>
    </row>
    <row r="790" spans="4:7" ht="12.75">
      <c r="D790" s="58"/>
      <c r="E790" s="58"/>
      <c r="F790" s="58"/>
      <c r="G790" s="58"/>
    </row>
    <row r="791" spans="4:7" ht="12.75">
      <c r="D791" s="58"/>
      <c r="E791" s="58"/>
      <c r="F791" s="58"/>
      <c r="G791" s="58"/>
    </row>
    <row r="792" spans="4:7" ht="12.75">
      <c r="D792" s="58"/>
      <c r="E792" s="58"/>
      <c r="F792" s="58"/>
      <c r="G792" s="58"/>
    </row>
    <row r="793" spans="4:7" ht="12.75">
      <c r="D793" s="58"/>
      <c r="E793" s="58"/>
      <c r="F793" s="58"/>
      <c r="G793" s="58"/>
    </row>
    <row r="794" spans="4:7" ht="12.75">
      <c r="D794" s="58"/>
      <c r="E794" s="58"/>
      <c r="F794" s="58"/>
      <c r="G794" s="58"/>
    </row>
    <row r="795" spans="4:7" ht="12.75">
      <c r="D795" s="58"/>
      <c r="E795" s="58"/>
      <c r="F795" s="58"/>
      <c r="G795" s="58"/>
    </row>
    <row r="796" spans="4:7" ht="12.75">
      <c r="D796" s="58"/>
      <c r="E796" s="58"/>
      <c r="F796" s="58"/>
      <c r="G796" s="58"/>
    </row>
    <row r="797" spans="4:7" ht="12.75">
      <c r="D797" s="58"/>
      <c r="E797" s="58"/>
      <c r="F797" s="58"/>
      <c r="G797" s="58"/>
    </row>
    <row r="798" spans="4:7" ht="12.75">
      <c r="D798" s="58"/>
      <c r="E798" s="58"/>
      <c r="F798" s="58"/>
      <c r="G798" s="58"/>
    </row>
    <row r="799" spans="4:7" ht="12.75">
      <c r="D799" s="58"/>
      <c r="E799" s="58"/>
      <c r="F799" s="58"/>
      <c r="G799" s="58"/>
    </row>
    <row r="800" spans="4:7" ht="12.75">
      <c r="D800" s="58"/>
      <c r="E800" s="58"/>
      <c r="F800" s="58"/>
      <c r="G800" s="58"/>
    </row>
    <row r="801" spans="4:7" ht="12.75">
      <c r="D801" s="58"/>
      <c r="E801" s="58"/>
      <c r="F801" s="58"/>
      <c r="G801" s="58"/>
    </row>
    <row r="802" spans="4:7" ht="12.75">
      <c r="D802" s="58"/>
      <c r="E802" s="58"/>
      <c r="F802" s="58"/>
      <c r="G802" s="58"/>
    </row>
    <row r="803" spans="4:7" ht="12.75">
      <c r="D803" s="58"/>
      <c r="E803" s="58"/>
      <c r="F803" s="58"/>
      <c r="G803" s="58"/>
    </row>
    <row r="804" spans="4:7" ht="12.75">
      <c r="D804" s="58"/>
      <c r="E804" s="58"/>
      <c r="F804" s="58"/>
      <c r="G804" s="58"/>
    </row>
    <row r="805" spans="4:7" ht="12.75">
      <c r="D805" s="58"/>
      <c r="E805" s="58"/>
      <c r="F805" s="58"/>
      <c r="G805" s="58"/>
    </row>
    <row r="806" spans="4:7" ht="12.75">
      <c r="D806" s="58"/>
      <c r="E806" s="58"/>
      <c r="F806" s="58"/>
      <c r="G806" s="58"/>
    </row>
    <row r="807" spans="4:7" ht="12.75">
      <c r="D807" s="58"/>
      <c r="E807" s="58"/>
      <c r="F807" s="58"/>
      <c r="G807" s="58"/>
    </row>
    <row r="808" spans="4:7" ht="12.75">
      <c r="D808" s="58"/>
      <c r="E808" s="58"/>
      <c r="F808" s="58"/>
      <c r="G808" s="58"/>
    </row>
    <row r="809" spans="4:7" ht="12.75">
      <c r="D809" s="58"/>
      <c r="E809" s="58"/>
      <c r="F809" s="58"/>
      <c r="G809" s="58"/>
    </row>
    <row r="810" spans="4:7" ht="12.75">
      <c r="D810" s="58"/>
      <c r="E810" s="58"/>
      <c r="F810" s="58"/>
      <c r="G810" s="58"/>
    </row>
    <row r="811" spans="4:7" ht="12.75">
      <c r="D811" s="58"/>
      <c r="E811" s="58"/>
      <c r="F811" s="58"/>
      <c r="G811" s="58"/>
    </row>
    <row r="812" spans="4:7" ht="12.75">
      <c r="D812" s="58"/>
      <c r="E812" s="58"/>
      <c r="F812" s="58"/>
      <c r="G812" s="58"/>
    </row>
    <row r="813" spans="4:7" ht="12.75">
      <c r="D813" s="58"/>
      <c r="E813" s="58"/>
      <c r="F813" s="58"/>
      <c r="G813" s="58"/>
    </row>
    <row r="814" spans="4:7" ht="12.75">
      <c r="D814" s="58"/>
      <c r="E814" s="58"/>
      <c r="F814" s="58"/>
      <c r="G814" s="58"/>
    </row>
    <row r="815" spans="4:7" ht="12.75">
      <c r="D815" s="58"/>
      <c r="E815" s="58"/>
      <c r="F815" s="58"/>
      <c r="G815" s="58"/>
    </row>
    <row r="816" spans="4:7" ht="12.75">
      <c r="D816" s="58"/>
      <c r="E816" s="58"/>
      <c r="F816" s="58"/>
      <c r="G816" s="58"/>
    </row>
    <row r="817" spans="4:7" ht="12.75">
      <c r="D817" s="58"/>
      <c r="E817" s="58"/>
      <c r="F817" s="58"/>
      <c r="G817" s="58"/>
    </row>
    <row r="818" spans="4:7" ht="12.75">
      <c r="D818" s="58"/>
      <c r="E818" s="58"/>
      <c r="F818" s="58"/>
      <c r="G818" s="58"/>
    </row>
    <row r="819" spans="4:7" ht="12.75">
      <c r="D819" s="58"/>
      <c r="E819" s="58"/>
      <c r="F819" s="58"/>
      <c r="G819" s="58"/>
    </row>
    <row r="820" spans="4:7" ht="12.75">
      <c r="D820" s="58"/>
      <c r="E820" s="58"/>
      <c r="F820" s="58"/>
      <c r="G820" s="58"/>
    </row>
    <row r="821" spans="4:7" ht="12.75">
      <c r="D821" s="58"/>
      <c r="E821" s="58"/>
      <c r="F821" s="58"/>
      <c r="G821" s="58"/>
    </row>
    <row r="822" spans="4:7" ht="12.75">
      <c r="D822" s="58"/>
      <c r="E822" s="58"/>
      <c r="F822" s="58"/>
      <c r="G822" s="58"/>
    </row>
    <row r="823" spans="4:7" ht="12.75">
      <c r="D823" s="58"/>
      <c r="E823" s="58"/>
      <c r="F823" s="58"/>
      <c r="G823" s="58"/>
    </row>
    <row r="824" spans="4:7" ht="12.75">
      <c r="D824" s="58"/>
      <c r="E824" s="58"/>
      <c r="F824" s="58"/>
      <c r="G824" s="58"/>
    </row>
    <row r="825" spans="4:7" ht="12.75">
      <c r="D825" s="58"/>
      <c r="E825" s="58"/>
      <c r="F825" s="58"/>
      <c r="G825" s="58"/>
    </row>
    <row r="826" spans="4:7" ht="12.75">
      <c r="D826" s="58"/>
      <c r="E826" s="58"/>
      <c r="F826" s="58"/>
      <c r="G826" s="58"/>
    </row>
    <row r="827" spans="4:7" ht="12.75">
      <c r="D827" s="58"/>
      <c r="E827" s="58"/>
      <c r="F827" s="58"/>
      <c r="G827" s="58"/>
    </row>
    <row r="828" spans="4:7" ht="12.75">
      <c r="D828" s="58"/>
      <c r="E828" s="58"/>
      <c r="F828" s="58"/>
      <c r="G828" s="58"/>
    </row>
    <row r="829" spans="4:7" ht="12.75">
      <c r="D829" s="58"/>
      <c r="E829" s="58"/>
      <c r="F829" s="58"/>
      <c r="G829" s="58"/>
    </row>
    <row r="830" spans="4:7" ht="12.75">
      <c r="D830" s="58"/>
      <c r="E830" s="58"/>
      <c r="F830" s="58"/>
      <c r="G830" s="58"/>
    </row>
    <row r="831" spans="4:7" ht="12.75">
      <c r="D831" s="58"/>
      <c r="E831" s="58"/>
      <c r="F831" s="58"/>
      <c r="G831" s="58"/>
    </row>
    <row r="832" spans="4:7" ht="12.75">
      <c r="D832" s="58"/>
      <c r="E832" s="58"/>
      <c r="F832" s="58"/>
      <c r="G832" s="58"/>
    </row>
    <row r="833" spans="4:7" ht="12.75">
      <c r="D833" s="58"/>
      <c r="E833" s="58"/>
      <c r="F833" s="58"/>
      <c r="G833" s="58"/>
    </row>
    <row r="834" spans="4:7" ht="12.75">
      <c r="D834" s="58"/>
      <c r="E834" s="58"/>
      <c r="F834" s="58"/>
      <c r="G834" s="58"/>
    </row>
    <row r="835" spans="4:7" ht="12.75">
      <c r="D835" s="58"/>
      <c r="E835" s="58"/>
      <c r="F835" s="58"/>
      <c r="G835" s="58"/>
    </row>
    <row r="836" spans="4:7" ht="12.75">
      <c r="D836" s="58"/>
      <c r="E836" s="58"/>
      <c r="F836" s="58"/>
      <c r="G836" s="58"/>
    </row>
    <row r="837" spans="4:7" ht="12.75">
      <c r="D837" s="58"/>
      <c r="E837" s="58"/>
      <c r="F837" s="58"/>
      <c r="G837" s="58"/>
    </row>
    <row r="838" spans="4:7" ht="12.75">
      <c r="D838" s="58"/>
      <c r="E838" s="58"/>
      <c r="F838" s="58"/>
      <c r="G838" s="58"/>
    </row>
    <row r="839" spans="4:7" ht="12.75">
      <c r="D839" s="58"/>
      <c r="E839" s="58"/>
      <c r="F839" s="58"/>
      <c r="G839" s="58"/>
    </row>
    <row r="840" spans="4:7" ht="12.75">
      <c r="D840" s="58"/>
      <c r="E840" s="58"/>
      <c r="F840" s="58"/>
      <c r="G840" s="58"/>
    </row>
    <row r="841" spans="4:7" ht="12.75">
      <c r="D841" s="58"/>
      <c r="E841" s="58"/>
      <c r="F841" s="58"/>
      <c r="G841" s="58"/>
    </row>
    <row r="842" spans="4:7" ht="12.75">
      <c r="D842" s="58"/>
      <c r="E842" s="58"/>
      <c r="F842" s="58"/>
      <c r="G842" s="58"/>
    </row>
    <row r="843" spans="4:7" ht="12.75">
      <c r="D843" s="58"/>
      <c r="E843" s="58"/>
      <c r="F843" s="58"/>
      <c r="G843" s="58"/>
    </row>
    <row r="844" spans="4:7" ht="12.75">
      <c r="D844" s="58"/>
      <c r="E844" s="58"/>
      <c r="F844" s="58"/>
      <c r="G844" s="58"/>
    </row>
    <row r="845" spans="4:7" ht="12.75">
      <c r="D845" s="58"/>
      <c r="E845" s="58"/>
      <c r="F845" s="58"/>
      <c r="G845" s="58"/>
    </row>
    <row r="846" spans="4:7" ht="12.75">
      <c r="D846" s="58"/>
      <c r="E846" s="58"/>
      <c r="F846" s="58"/>
      <c r="G846" s="58"/>
    </row>
    <row r="847" spans="4:7" ht="12.75">
      <c r="D847" s="58"/>
      <c r="E847" s="58"/>
      <c r="F847" s="58"/>
      <c r="G847" s="58"/>
    </row>
    <row r="848" spans="4:7" ht="12.75">
      <c r="D848" s="58"/>
      <c r="E848" s="58"/>
      <c r="F848" s="58"/>
      <c r="G848" s="58"/>
    </row>
    <row r="849" spans="4:7" ht="12.75">
      <c r="D849" s="58"/>
      <c r="E849" s="58"/>
      <c r="F849" s="58"/>
      <c r="G849" s="58"/>
    </row>
    <row r="850" spans="4:7" ht="12.75">
      <c r="D850" s="58"/>
      <c r="E850" s="58"/>
      <c r="F850" s="58"/>
      <c r="G850" s="58"/>
    </row>
    <row r="851" spans="4:7" ht="12.75">
      <c r="D851" s="58"/>
      <c r="E851" s="58"/>
      <c r="F851" s="58"/>
      <c r="G851" s="58"/>
    </row>
    <row r="852" spans="4:7" ht="12.75">
      <c r="D852" s="58"/>
      <c r="E852" s="58"/>
      <c r="F852" s="58"/>
      <c r="G852" s="58"/>
    </row>
    <row r="853" spans="4:7" ht="12.75">
      <c r="D853" s="58"/>
      <c r="E853" s="58"/>
      <c r="F853" s="58"/>
      <c r="G853" s="58"/>
    </row>
    <row r="854" spans="4:7" ht="12.75">
      <c r="D854" s="58"/>
      <c r="E854" s="58"/>
      <c r="F854" s="58"/>
      <c r="G854" s="58"/>
    </row>
    <row r="855" spans="4:7" ht="12.75">
      <c r="D855" s="58"/>
      <c r="E855" s="58"/>
      <c r="F855" s="58"/>
      <c r="G855" s="58"/>
    </row>
    <row r="856" spans="4:7" ht="12.75">
      <c r="D856" s="58"/>
      <c r="E856" s="58"/>
      <c r="F856" s="58"/>
      <c r="G856" s="58"/>
    </row>
    <row r="857" spans="4:7" ht="12.75">
      <c r="D857" s="58"/>
      <c r="E857" s="58"/>
      <c r="F857" s="58"/>
      <c r="G857" s="58"/>
    </row>
    <row r="858" spans="4:7" ht="12.75">
      <c r="D858" s="58"/>
      <c r="E858" s="58"/>
      <c r="F858" s="58"/>
      <c r="G858" s="58"/>
    </row>
    <row r="859" spans="4:7" ht="12.75">
      <c r="D859" s="58"/>
      <c r="E859" s="58"/>
      <c r="F859" s="58"/>
      <c r="G859" s="58"/>
    </row>
    <row r="860" spans="4:7" ht="12.75">
      <c r="D860" s="58"/>
      <c r="E860" s="58"/>
      <c r="F860" s="58"/>
      <c r="G860" s="58"/>
    </row>
    <row r="861" spans="4:7" ht="12.75">
      <c r="D861" s="58"/>
      <c r="E861" s="58"/>
      <c r="F861" s="58"/>
      <c r="G861" s="58"/>
    </row>
    <row r="862" spans="4:7" ht="12.75">
      <c r="D862" s="58"/>
      <c r="E862" s="58"/>
      <c r="F862" s="58"/>
      <c r="G862" s="58"/>
    </row>
    <row r="863" spans="4:7" ht="12.75">
      <c r="D863" s="58"/>
      <c r="E863" s="58"/>
      <c r="F863" s="58"/>
      <c r="G863" s="58"/>
    </row>
    <row r="864" spans="4:7" ht="12.75">
      <c r="D864" s="58"/>
      <c r="E864" s="58"/>
      <c r="F864" s="58"/>
      <c r="G864" s="58"/>
    </row>
    <row r="865" spans="4:7" ht="12.75">
      <c r="D865" s="58"/>
      <c r="E865" s="58"/>
      <c r="F865" s="58"/>
      <c r="G865" s="58"/>
    </row>
    <row r="866" spans="4:7" ht="12.75">
      <c r="D866" s="58"/>
      <c r="E866" s="58"/>
      <c r="F866" s="58"/>
      <c r="G866" s="58"/>
    </row>
    <row r="867" spans="4:7" ht="12.75">
      <c r="D867" s="58"/>
      <c r="E867" s="58"/>
      <c r="F867" s="58"/>
      <c r="G867" s="58"/>
    </row>
    <row r="868" spans="4:7" ht="12.75">
      <c r="D868" s="58"/>
      <c r="E868" s="58"/>
      <c r="F868" s="58"/>
      <c r="G868" s="58"/>
    </row>
    <row r="869" spans="4:7" ht="12.75">
      <c r="D869" s="58"/>
      <c r="E869" s="58"/>
      <c r="F869" s="58"/>
      <c r="G869" s="58"/>
    </row>
    <row r="870" spans="4:7" ht="12.75">
      <c r="D870" s="58"/>
      <c r="E870" s="58"/>
      <c r="F870" s="58"/>
      <c r="G870" s="58"/>
    </row>
    <row r="871" spans="4:7" ht="12.75">
      <c r="D871" s="58"/>
      <c r="E871" s="58"/>
      <c r="F871" s="58"/>
      <c r="G871" s="58"/>
    </row>
    <row r="872" spans="4:7" ht="12.75">
      <c r="D872" s="58"/>
      <c r="E872" s="58"/>
      <c r="F872" s="58"/>
      <c r="G872" s="58"/>
    </row>
    <row r="873" spans="4:7" ht="12.75">
      <c r="D873" s="58"/>
      <c r="E873" s="58"/>
      <c r="F873" s="58"/>
      <c r="G873" s="58"/>
    </row>
    <row r="874" spans="4:7" ht="12.75">
      <c r="D874" s="58"/>
      <c r="E874" s="58"/>
      <c r="F874" s="58"/>
      <c r="G874" s="58"/>
    </row>
    <row r="875" spans="4:7" ht="12.75">
      <c r="D875" s="58"/>
      <c r="E875" s="58"/>
      <c r="F875" s="58"/>
      <c r="G875" s="58"/>
    </row>
    <row r="876" spans="4:7" ht="12.75">
      <c r="D876" s="58"/>
      <c r="E876" s="58"/>
      <c r="F876" s="58"/>
      <c r="G876" s="58"/>
    </row>
    <row r="877" spans="4:7" ht="12.75">
      <c r="D877" s="58"/>
      <c r="E877" s="58"/>
      <c r="F877" s="58"/>
      <c r="G877" s="58"/>
    </row>
    <row r="878" spans="4:7" ht="12.75">
      <c r="D878" s="58"/>
      <c r="E878" s="58"/>
      <c r="F878" s="58"/>
      <c r="G878" s="58"/>
    </row>
    <row r="879" spans="4:7" ht="12.75">
      <c r="D879" s="58"/>
      <c r="E879" s="58"/>
      <c r="F879" s="58"/>
      <c r="G879" s="58"/>
    </row>
    <row r="880" spans="4:7" ht="12.75">
      <c r="D880" s="58"/>
      <c r="E880" s="58"/>
      <c r="F880" s="58"/>
      <c r="G880" s="58"/>
    </row>
    <row r="881" spans="4:7" ht="12.75">
      <c r="D881" s="58"/>
      <c r="E881" s="58"/>
      <c r="F881" s="58"/>
      <c r="G881" s="58"/>
    </row>
    <row r="882" spans="4:7" ht="12.75">
      <c r="D882" s="58"/>
      <c r="E882" s="58"/>
      <c r="F882" s="58"/>
      <c r="G882" s="58"/>
    </row>
    <row r="883" spans="4:7" ht="12.75">
      <c r="D883" s="58"/>
      <c r="E883" s="58"/>
      <c r="F883" s="58"/>
      <c r="G883" s="58"/>
    </row>
    <row r="884" spans="4:7" ht="12.75">
      <c r="D884" s="58"/>
      <c r="E884" s="58"/>
      <c r="F884" s="58"/>
      <c r="G884" s="58"/>
    </row>
    <row r="885" spans="4:7" ht="12.75">
      <c r="D885" s="58"/>
      <c r="E885" s="58"/>
      <c r="F885" s="58"/>
      <c r="G885" s="58"/>
    </row>
    <row r="886" spans="4:7" ht="12.75">
      <c r="D886" s="58"/>
      <c r="E886" s="58"/>
      <c r="F886" s="58"/>
      <c r="G886" s="58"/>
    </row>
    <row r="887" spans="4:7" ht="12.75">
      <c r="D887" s="58"/>
      <c r="E887" s="58"/>
      <c r="F887" s="58"/>
      <c r="G887" s="58"/>
    </row>
    <row r="888" spans="4:7" ht="12.75">
      <c r="D888" s="58"/>
      <c r="E888" s="58"/>
      <c r="F888" s="58"/>
      <c r="G888" s="58"/>
    </row>
    <row r="889" spans="4:7" ht="12.75">
      <c r="D889" s="58"/>
      <c r="E889" s="58"/>
      <c r="F889" s="58"/>
      <c r="G889" s="58"/>
    </row>
    <row r="890" spans="4:7" ht="12.75">
      <c r="D890" s="58"/>
      <c r="E890" s="58"/>
      <c r="F890" s="58"/>
      <c r="G890" s="58"/>
    </row>
    <row r="891" spans="4:7" ht="12.75">
      <c r="D891" s="58"/>
      <c r="E891" s="58"/>
      <c r="F891" s="58"/>
      <c r="G891" s="58"/>
    </row>
    <row r="892" spans="4:7" ht="12.75">
      <c r="D892" s="58"/>
      <c r="E892" s="58"/>
      <c r="F892" s="58"/>
      <c r="G892" s="58"/>
    </row>
    <row r="893" spans="4:7" ht="12.75">
      <c r="D893" s="58"/>
      <c r="E893" s="58"/>
      <c r="F893" s="58"/>
      <c r="G893" s="58"/>
    </row>
    <row r="894" spans="4:7" ht="12.75">
      <c r="D894" s="58"/>
      <c r="E894" s="58"/>
      <c r="F894" s="58"/>
      <c r="G894" s="58"/>
    </row>
    <row r="895" spans="4:7" ht="12.75">
      <c r="D895" s="58"/>
      <c r="E895" s="58"/>
      <c r="F895" s="58"/>
      <c r="G895" s="58"/>
    </row>
    <row r="896" spans="4:7" ht="12.75">
      <c r="D896" s="58"/>
      <c r="E896" s="58"/>
      <c r="F896" s="58"/>
      <c r="G896" s="58"/>
    </row>
    <row r="897" spans="4:7" ht="12.75">
      <c r="D897" s="58"/>
      <c r="E897" s="58"/>
      <c r="F897" s="58"/>
      <c r="G897" s="58"/>
    </row>
    <row r="898" spans="4:7" ht="12.75">
      <c r="D898" s="58"/>
      <c r="E898" s="58"/>
      <c r="F898" s="58"/>
      <c r="G898" s="58"/>
    </row>
    <row r="899" spans="4:7" ht="12.75">
      <c r="D899" s="58"/>
      <c r="E899" s="58"/>
      <c r="F899" s="58"/>
      <c r="G899" s="58"/>
    </row>
    <row r="900" spans="4:7" ht="12.75">
      <c r="D900" s="58"/>
      <c r="E900" s="58"/>
      <c r="F900" s="58"/>
      <c r="G900" s="58"/>
    </row>
    <row r="901" spans="4:7" ht="12.75">
      <c r="D901" s="58"/>
      <c r="E901" s="58"/>
      <c r="F901" s="58"/>
      <c r="G901" s="58"/>
    </row>
    <row r="902" spans="4:7" ht="12.75">
      <c r="D902" s="58"/>
      <c r="E902" s="58"/>
      <c r="F902" s="58"/>
      <c r="G902" s="58"/>
    </row>
    <row r="903" spans="4:7" ht="12.75">
      <c r="D903" s="58"/>
      <c r="E903" s="58"/>
      <c r="F903" s="58"/>
      <c r="G903" s="58"/>
    </row>
    <row r="904" spans="4:7" ht="12.75">
      <c r="D904" s="58"/>
      <c r="E904" s="58"/>
      <c r="F904" s="58"/>
      <c r="G904" s="58"/>
    </row>
    <row r="905" spans="4:7" ht="12.75">
      <c r="D905" s="58"/>
      <c r="E905" s="58"/>
      <c r="F905" s="58"/>
      <c r="G905" s="58"/>
    </row>
    <row r="906" spans="4:7" ht="12.75">
      <c r="D906" s="58"/>
      <c r="E906" s="58"/>
      <c r="F906" s="58"/>
      <c r="G906" s="58"/>
    </row>
    <row r="907" spans="4:7" ht="12.75">
      <c r="D907" s="58"/>
      <c r="E907" s="58"/>
      <c r="F907" s="58"/>
      <c r="G907" s="58"/>
    </row>
    <row r="908" spans="4:7" ht="12.75">
      <c r="D908" s="58"/>
      <c r="E908" s="58"/>
      <c r="F908" s="58"/>
      <c r="G908" s="58"/>
    </row>
    <row r="909" spans="4:7" ht="12.75">
      <c r="D909" s="58"/>
      <c r="E909" s="58"/>
      <c r="F909" s="58"/>
      <c r="G909" s="58"/>
    </row>
    <row r="910" spans="4:7" ht="12.75">
      <c r="D910" s="58"/>
      <c r="E910" s="58"/>
      <c r="F910" s="58"/>
      <c r="G910" s="58"/>
    </row>
    <row r="911" spans="4:7" ht="12.75">
      <c r="D911" s="58"/>
      <c r="E911" s="58"/>
      <c r="F911" s="58"/>
      <c r="G911" s="58"/>
    </row>
    <row r="912" spans="4:7" ht="12.75">
      <c r="D912" s="58"/>
      <c r="E912" s="58"/>
      <c r="F912" s="58"/>
      <c r="G912" s="58"/>
    </row>
    <row r="913" spans="4:7" ht="12.75">
      <c r="D913" s="58"/>
      <c r="E913" s="58"/>
      <c r="F913" s="58"/>
      <c r="G913" s="58"/>
    </row>
    <row r="914" spans="4:7" ht="12.75">
      <c r="D914" s="58"/>
      <c r="E914" s="58"/>
      <c r="F914" s="58"/>
      <c r="G914" s="58"/>
    </row>
    <row r="915" spans="4:7" ht="12.75">
      <c r="D915" s="58"/>
      <c r="E915" s="58"/>
      <c r="F915" s="58"/>
      <c r="G915" s="58"/>
    </row>
    <row r="916" spans="4:7" ht="12.75">
      <c r="D916" s="58"/>
      <c r="E916" s="58"/>
      <c r="F916" s="58"/>
      <c r="G916" s="58"/>
    </row>
    <row r="917" spans="4:7" ht="12.75">
      <c r="D917" s="58"/>
      <c r="E917" s="58"/>
      <c r="F917" s="58"/>
      <c r="G917" s="58"/>
    </row>
    <row r="918" spans="4:7" ht="12.75">
      <c r="D918" s="58"/>
      <c r="E918" s="58"/>
      <c r="F918" s="58"/>
      <c r="G918" s="58"/>
    </row>
    <row r="919" spans="4:7" ht="12.75">
      <c r="D919" s="58"/>
      <c r="E919" s="58"/>
      <c r="F919" s="58"/>
      <c r="G919" s="58"/>
    </row>
    <row r="920" spans="4:7" ht="12.75">
      <c r="D920" s="58"/>
      <c r="E920" s="58"/>
      <c r="F920" s="58"/>
      <c r="G920" s="58"/>
    </row>
    <row r="921" spans="4:7" ht="12.75">
      <c r="D921" s="58"/>
      <c r="E921" s="58"/>
      <c r="F921" s="58"/>
      <c r="G921" s="58"/>
    </row>
    <row r="922" spans="4:7" ht="12.75">
      <c r="D922" s="58"/>
      <c r="E922" s="58"/>
      <c r="F922" s="58"/>
      <c r="G922" s="58"/>
    </row>
    <row r="923" spans="4:7" ht="12.75">
      <c r="D923" s="58"/>
      <c r="E923" s="58"/>
      <c r="F923" s="58"/>
      <c r="G923" s="58"/>
    </row>
    <row r="924" spans="4:7" ht="12.75">
      <c r="D924" s="58"/>
      <c r="E924" s="58"/>
      <c r="F924" s="58"/>
      <c r="G924" s="58"/>
    </row>
    <row r="925" spans="4:7" ht="12.75">
      <c r="D925" s="58"/>
      <c r="E925" s="58"/>
      <c r="F925" s="58"/>
      <c r="G925" s="58"/>
    </row>
    <row r="926" spans="4:7" ht="12.75">
      <c r="D926" s="58"/>
      <c r="E926" s="58"/>
      <c r="F926" s="58"/>
      <c r="G926" s="58"/>
    </row>
    <row r="927" spans="4:7" ht="12.75">
      <c r="D927" s="58"/>
      <c r="E927" s="58"/>
      <c r="F927" s="58"/>
      <c r="G927" s="58"/>
    </row>
    <row r="928" spans="4:7" ht="12.75">
      <c r="D928" s="58"/>
      <c r="E928" s="58"/>
      <c r="F928" s="58"/>
      <c r="G928" s="58"/>
    </row>
    <row r="929" spans="4:7" ht="12.75">
      <c r="D929" s="58"/>
      <c r="E929" s="58"/>
      <c r="F929" s="58"/>
      <c r="G929" s="58"/>
    </row>
    <row r="930" spans="4:7" ht="12.75">
      <c r="D930" s="58"/>
      <c r="E930" s="58"/>
      <c r="F930" s="58"/>
      <c r="G930" s="58"/>
    </row>
    <row r="931" spans="4:7" ht="12.75">
      <c r="D931" s="58"/>
      <c r="E931" s="58"/>
      <c r="F931" s="58"/>
      <c r="G931" s="58"/>
    </row>
    <row r="932" spans="4:7" ht="12.75">
      <c r="D932" s="58"/>
      <c r="E932" s="58"/>
      <c r="F932" s="58"/>
      <c r="G932" s="58"/>
    </row>
    <row r="933" spans="4:7" ht="12.75">
      <c r="D933" s="58"/>
      <c r="E933" s="58"/>
      <c r="F933" s="58"/>
      <c r="G933" s="58"/>
    </row>
    <row r="934" spans="4:7" ht="12.75">
      <c r="D934" s="58"/>
      <c r="E934" s="58"/>
      <c r="F934" s="58"/>
      <c r="G934" s="58"/>
    </row>
    <row r="935" spans="4:7" ht="12.75">
      <c r="D935" s="58"/>
      <c r="E935" s="58"/>
      <c r="F935" s="58"/>
      <c r="G935" s="58"/>
    </row>
    <row r="936" spans="4:7" ht="12.75">
      <c r="D936" s="58"/>
      <c r="E936" s="58"/>
      <c r="F936" s="58"/>
      <c r="G936" s="58"/>
    </row>
    <row r="937" spans="4:7" ht="12.75">
      <c r="D937" s="58"/>
      <c r="E937" s="58"/>
      <c r="F937" s="58"/>
      <c r="G937" s="58"/>
    </row>
    <row r="938" spans="4:7" ht="12.75">
      <c r="D938" s="58"/>
      <c r="E938" s="58"/>
      <c r="F938" s="58"/>
      <c r="G938" s="58"/>
    </row>
    <row r="939" spans="4:7" ht="12.75">
      <c r="D939" s="58"/>
      <c r="E939" s="58"/>
      <c r="F939" s="58"/>
      <c r="G939" s="58"/>
    </row>
    <row r="940" spans="4:7" ht="12.75">
      <c r="D940" s="58"/>
      <c r="E940" s="58"/>
      <c r="F940" s="58"/>
      <c r="G940" s="58"/>
    </row>
    <row r="941" spans="4:7" ht="12.75">
      <c r="D941" s="58"/>
      <c r="E941" s="58"/>
      <c r="F941" s="58"/>
      <c r="G941" s="58"/>
    </row>
    <row r="942" spans="4:7" ht="12.75">
      <c r="D942" s="58"/>
      <c r="E942" s="58"/>
      <c r="F942" s="58"/>
      <c r="G942" s="58"/>
    </row>
    <row r="943" spans="4:7" ht="12.75">
      <c r="D943" s="58"/>
      <c r="E943" s="58"/>
      <c r="F943" s="58"/>
      <c r="G943" s="58"/>
    </row>
    <row r="944" spans="4:7" ht="12.75">
      <c r="D944" s="58"/>
      <c r="E944" s="58"/>
      <c r="F944" s="58"/>
      <c r="G944" s="58"/>
    </row>
    <row r="945" spans="4:7" ht="12.75">
      <c r="D945" s="58"/>
      <c r="E945" s="58"/>
      <c r="F945" s="58"/>
      <c r="G945" s="58"/>
    </row>
    <row r="946" spans="4:7" ht="12.75">
      <c r="D946" s="58"/>
      <c r="E946" s="58"/>
      <c r="F946" s="58"/>
      <c r="G946" s="58"/>
    </row>
    <row r="947" spans="4:7" ht="12.75">
      <c r="D947" s="58"/>
      <c r="E947" s="58"/>
      <c r="F947" s="58"/>
      <c r="G947" s="58"/>
    </row>
    <row r="948" spans="4:7" ht="12.75">
      <c r="D948" s="58"/>
      <c r="E948" s="58"/>
      <c r="F948" s="58"/>
      <c r="G948" s="58"/>
    </row>
    <row r="949" spans="4:7" ht="12.75">
      <c r="D949" s="58"/>
      <c r="E949" s="58"/>
      <c r="F949" s="58"/>
      <c r="G949" s="58"/>
    </row>
    <row r="950" spans="4:7" ht="12.75">
      <c r="D950" s="58"/>
      <c r="E950" s="58"/>
      <c r="F950" s="58"/>
      <c r="G950" s="58"/>
    </row>
    <row r="951" spans="4:7" ht="12.75">
      <c r="D951" s="58"/>
      <c r="E951" s="58"/>
      <c r="F951" s="58"/>
      <c r="G951" s="58"/>
    </row>
    <row r="952" spans="4:7" ht="12.75">
      <c r="D952" s="58"/>
      <c r="E952" s="58"/>
      <c r="F952" s="58"/>
      <c r="G952" s="58"/>
    </row>
    <row r="953" spans="4:7" ht="12.75">
      <c r="D953" s="58"/>
      <c r="E953" s="58"/>
      <c r="F953" s="58"/>
      <c r="G953" s="58"/>
    </row>
    <row r="954" spans="4:7" ht="12.75">
      <c r="D954" s="58"/>
      <c r="E954" s="58"/>
      <c r="F954" s="58"/>
      <c r="G954" s="58"/>
    </row>
    <row r="955" spans="4:7" ht="12.75">
      <c r="D955" s="58"/>
      <c r="E955" s="58"/>
      <c r="F955" s="58"/>
      <c r="G955" s="58"/>
    </row>
    <row r="956" spans="4:7" ht="12.75">
      <c r="D956" s="58"/>
      <c r="E956" s="58"/>
      <c r="F956" s="58"/>
      <c r="G956" s="58"/>
    </row>
    <row r="957" spans="4:7" ht="12.75">
      <c r="D957" s="58"/>
      <c r="E957" s="58"/>
      <c r="F957" s="58"/>
      <c r="G957" s="58"/>
    </row>
    <row r="958" spans="4:7" ht="12.75">
      <c r="D958" s="58"/>
      <c r="E958" s="58"/>
      <c r="F958" s="58"/>
      <c r="G958" s="58"/>
    </row>
    <row r="959" spans="4:7" ht="12.75">
      <c r="D959" s="58"/>
      <c r="E959" s="58"/>
      <c r="F959" s="58"/>
      <c r="G959" s="58"/>
    </row>
    <row r="960" spans="4:7" ht="12.75">
      <c r="D960" s="58"/>
      <c r="E960" s="58"/>
      <c r="F960" s="58"/>
      <c r="G960" s="58"/>
    </row>
    <row r="961" spans="4:7" ht="12.75">
      <c r="D961" s="58"/>
      <c r="E961" s="58"/>
      <c r="F961" s="58"/>
      <c r="G961" s="58"/>
    </row>
    <row r="962" spans="4:7" ht="12.75">
      <c r="D962" s="58"/>
      <c r="E962" s="58"/>
      <c r="F962" s="58"/>
      <c r="G962" s="58"/>
    </row>
    <row r="963" spans="4:7" ht="12.75">
      <c r="D963" s="58"/>
      <c r="E963" s="58"/>
      <c r="F963" s="58"/>
      <c r="G963" s="58"/>
    </row>
    <row r="964" spans="4:7" ht="12.75">
      <c r="D964" s="58"/>
      <c r="E964" s="58"/>
      <c r="F964" s="58"/>
      <c r="G964" s="58"/>
    </row>
    <row r="965" spans="4:7" ht="12.75">
      <c r="D965" s="58"/>
      <c r="E965" s="58"/>
      <c r="F965" s="58"/>
      <c r="G965" s="58"/>
    </row>
    <row r="966" spans="4:7" ht="12.75">
      <c r="D966" s="58"/>
      <c r="E966" s="58"/>
      <c r="F966" s="58"/>
      <c r="G966" s="58"/>
    </row>
    <row r="967" spans="4:7" ht="12.75">
      <c r="D967" s="58"/>
      <c r="E967" s="58"/>
      <c r="F967" s="58"/>
      <c r="G967" s="58"/>
    </row>
    <row r="968" spans="4:7" ht="12.75">
      <c r="D968" s="58"/>
      <c r="E968" s="58"/>
      <c r="F968" s="58"/>
      <c r="G968" s="58"/>
    </row>
    <row r="969" spans="4:7" ht="12.75">
      <c r="D969" s="58"/>
      <c r="E969" s="58"/>
      <c r="F969" s="58"/>
      <c r="G969" s="58"/>
    </row>
    <row r="970" spans="4:7" ht="12.75">
      <c r="D970" s="58"/>
      <c r="E970" s="58"/>
      <c r="F970" s="58"/>
      <c r="G970" s="58"/>
    </row>
    <row r="971" spans="4:7" ht="12.75">
      <c r="D971" s="58"/>
      <c r="E971" s="58"/>
      <c r="F971" s="58"/>
      <c r="G971" s="58"/>
    </row>
    <row r="972" spans="4:7" ht="12.75">
      <c r="D972" s="58"/>
      <c r="E972" s="58"/>
      <c r="F972" s="58"/>
      <c r="G972" s="58"/>
    </row>
    <row r="973" spans="4:7" ht="12.75">
      <c r="D973" s="58"/>
      <c r="E973" s="58"/>
      <c r="F973" s="58"/>
      <c r="G973" s="58"/>
    </row>
    <row r="974" spans="4:7" ht="12.75">
      <c r="D974" s="58"/>
      <c r="E974" s="58"/>
      <c r="F974" s="58"/>
      <c r="G974" s="58"/>
    </row>
    <row r="975" spans="4:7" ht="12.75">
      <c r="D975" s="58"/>
      <c r="E975" s="58"/>
      <c r="F975" s="58"/>
      <c r="G975" s="58"/>
    </row>
    <row r="976" spans="4:7" ht="12.75">
      <c r="D976" s="58"/>
      <c r="E976" s="58"/>
      <c r="F976" s="58"/>
      <c r="G976" s="58"/>
    </row>
    <row r="977" spans="4:7" ht="12.75">
      <c r="D977" s="58"/>
      <c r="E977" s="58"/>
      <c r="F977" s="58"/>
      <c r="G977" s="58"/>
    </row>
    <row r="978" spans="4:7" ht="12.75">
      <c r="D978" s="58"/>
      <c r="E978" s="58"/>
      <c r="F978" s="58"/>
      <c r="G978" s="58"/>
    </row>
    <row r="979" spans="4:7" ht="12.75">
      <c r="D979" s="58"/>
      <c r="E979" s="58"/>
      <c r="F979" s="58"/>
      <c r="G979" s="58"/>
    </row>
    <row r="980" spans="4:7" ht="12.75">
      <c r="D980" s="58"/>
      <c r="E980" s="58"/>
      <c r="F980" s="58"/>
      <c r="G980" s="58"/>
    </row>
    <row r="981" spans="4:7" ht="12.75">
      <c r="D981" s="58"/>
      <c r="E981" s="58"/>
      <c r="F981" s="58"/>
      <c r="G981" s="58"/>
    </row>
    <row r="982" spans="4:7" ht="12.75">
      <c r="D982" s="58"/>
      <c r="E982" s="58"/>
      <c r="F982" s="58"/>
      <c r="G982" s="58"/>
    </row>
    <row r="983" spans="4:7" ht="12.75">
      <c r="D983" s="58"/>
      <c r="E983" s="58"/>
      <c r="F983" s="58"/>
      <c r="G983" s="58"/>
    </row>
    <row r="984" spans="4:7" ht="12.75">
      <c r="D984" s="58"/>
      <c r="E984" s="58"/>
      <c r="F984" s="58"/>
      <c r="G984" s="58"/>
    </row>
    <row r="985" spans="4:7" ht="12.75">
      <c r="D985" s="58"/>
      <c r="E985" s="58"/>
      <c r="F985" s="58"/>
      <c r="G985" s="58"/>
    </row>
    <row r="986" spans="4:7" ht="12.75">
      <c r="D986" s="58"/>
      <c r="E986" s="58"/>
      <c r="F986" s="58"/>
      <c r="G986" s="58"/>
    </row>
    <row r="987" spans="4:7" ht="12.75">
      <c r="D987" s="58"/>
      <c r="E987" s="58"/>
      <c r="F987" s="58"/>
      <c r="G987" s="58"/>
    </row>
    <row r="988" spans="4:7" ht="12.75">
      <c r="D988" s="58"/>
      <c r="E988" s="58"/>
      <c r="F988" s="58"/>
      <c r="G988" s="58"/>
    </row>
    <row r="989" spans="4:7" ht="12.75">
      <c r="D989" s="58"/>
      <c r="E989" s="58"/>
      <c r="F989" s="58"/>
      <c r="G989" s="58"/>
    </row>
    <row r="990" spans="4:7" ht="12.75">
      <c r="D990" s="58"/>
      <c r="E990" s="58"/>
      <c r="F990" s="58"/>
      <c r="G990" s="58"/>
    </row>
    <row r="991" spans="4:7" ht="12.75">
      <c r="D991" s="58"/>
      <c r="E991" s="58"/>
      <c r="F991" s="58"/>
      <c r="G991" s="58"/>
    </row>
    <row r="992" spans="4:7" ht="12.75">
      <c r="D992" s="58"/>
      <c r="E992" s="58"/>
      <c r="F992" s="58"/>
      <c r="G992" s="58"/>
    </row>
    <row r="993" spans="4:7" ht="12.75">
      <c r="D993" s="58"/>
      <c r="E993" s="58"/>
      <c r="F993" s="58"/>
      <c r="G993" s="58"/>
    </row>
    <row r="994" spans="4:7" ht="12.75">
      <c r="D994" s="58"/>
      <c r="E994" s="58"/>
      <c r="F994" s="58"/>
      <c r="G994" s="58"/>
    </row>
    <row r="995" spans="4:7" ht="12.75">
      <c r="D995" s="58"/>
      <c r="E995" s="58"/>
      <c r="F995" s="58"/>
      <c r="G995" s="58"/>
    </row>
    <row r="996" spans="4:7" ht="12.75">
      <c r="D996" s="58"/>
      <c r="E996" s="58"/>
      <c r="F996" s="58"/>
      <c r="G996" s="58"/>
    </row>
    <row r="997" spans="4:7" ht="12.75">
      <c r="D997" s="58"/>
      <c r="E997" s="58"/>
      <c r="F997" s="58"/>
      <c r="G997" s="58"/>
    </row>
    <row r="998" spans="4:7" ht="12.75">
      <c r="D998" s="58"/>
      <c r="E998" s="58"/>
      <c r="F998" s="58"/>
      <c r="G998" s="58"/>
    </row>
    <row r="999" spans="4:7" ht="12.75">
      <c r="D999" s="58"/>
      <c r="E999" s="58"/>
      <c r="F999" s="58"/>
      <c r="G999" s="58"/>
    </row>
    <row r="1000" spans="4:7" ht="12.75">
      <c r="D1000" s="58"/>
      <c r="E1000" s="58"/>
      <c r="F1000" s="58"/>
      <c r="G1000" s="58"/>
    </row>
    <row r="1001" spans="4:7" ht="12.75">
      <c r="D1001" s="58"/>
      <c r="E1001" s="58"/>
      <c r="F1001" s="58"/>
      <c r="G1001" s="58"/>
    </row>
    <row r="1002" spans="4:7" ht="12.75">
      <c r="D1002" s="58"/>
      <c r="E1002" s="58"/>
      <c r="F1002" s="58"/>
      <c r="G1002" s="58"/>
    </row>
    <row r="1003" spans="4:7" ht="12.75">
      <c r="D1003" s="58"/>
      <c r="E1003" s="58"/>
      <c r="F1003" s="58"/>
      <c r="G1003" s="58"/>
    </row>
    <row r="1004" spans="4:7" ht="12.75">
      <c r="D1004" s="58"/>
      <c r="E1004" s="58"/>
      <c r="F1004" s="58"/>
      <c r="G1004" s="58"/>
    </row>
    <row r="1005" spans="4:7" ht="12.75">
      <c r="D1005" s="58"/>
      <c r="E1005" s="58"/>
      <c r="F1005" s="58"/>
      <c r="G1005" s="58"/>
    </row>
    <row r="1006" spans="4:7" ht="12.75">
      <c r="D1006" s="58"/>
      <c r="E1006" s="58"/>
      <c r="F1006" s="58"/>
      <c r="G1006" s="58"/>
    </row>
    <row r="1007" spans="4:7" ht="12.75">
      <c r="D1007" s="58"/>
      <c r="E1007" s="58"/>
      <c r="F1007" s="58"/>
      <c r="G1007" s="58"/>
    </row>
    <row r="1008" spans="4:7" ht="12.75">
      <c r="D1008" s="58"/>
      <c r="E1008" s="58"/>
      <c r="F1008" s="58"/>
      <c r="G1008" s="58"/>
    </row>
    <row r="1009" spans="4:7" ht="12.75">
      <c r="D1009" s="58"/>
      <c r="E1009" s="58"/>
      <c r="F1009" s="58"/>
      <c r="G1009" s="58"/>
    </row>
    <row r="1010" spans="4:7" ht="12.75">
      <c r="D1010" s="58"/>
      <c r="E1010" s="58"/>
      <c r="F1010" s="58"/>
      <c r="G1010" s="58"/>
    </row>
    <row r="1011" spans="4:7" ht="12.75">
      <c r="D1011" s="58"/>
      <c r="E1011" s="58"/>
      <c r="F1011" s="58"/>
      <c r="G1011" s="58"/>
    </row>
    <row r="1012" spans="4:7" ht="12.75">
      <c r="D1012" s="58"/>
      <c r="E1012" s="58"/>
      <c r="F1012" s="58"/>
      <c r="G1012" s="58"/>
    </row>
    <row r="1013" spans="4:7" ht="12.75">
      <c r="D1013" s="58"/>
      <c r="E1013" s="58"/>
      <c r="F1013" s="58"/>
      <c r="G1013" s="58"/>
    </row>
    <row r="1014" spans="4:7" ht="12.75">
      <c r="D1014" s="58"/>
      <c r="E1014" s="58"/>
      <c r="F1014" s="58"/>
      <c r="G1014" s="58"/>
    </row>
    <row r="1015" spans="4:7" ht="12.75">
      <c r="D1015" s="58"/>
      <c r="E1015" s="58"/>
      <c r="F1015" s="58"/>
      <c r="G1015" s="58"/>
    </row>
    <row r="1016" spans="4:7" ht="12.75">
      <c r="D1016" s="58"/>
      <c r="E1016" s="58"/>
      <c r="F1016" s="58"/>
      <c r="G1016" s="58"/>
    </row>
    <row r="1017" spans="4:7" ht="12.75">
      <c r="D1017" s="58"/>
      <c r="E1017" s="58"/>
      <c r="F1017" s="58"/>
      <c r="G1017" s="58"/>
    </row>
    <row r="1018" spans="4:7" ht="12.75">
      <c r="D1018" s="58"/>
      <c r="E1018" s="58"/>
      <c r="F1018" s="58"/>
      <c r="G1018" s="58"/>
    </row>
    <row r="1019" spans="4:7" ht="12.75">
      <c r="D1019" s="58"/>
      <c r="E1019" s="58"/>
      <c r="F1019" s="58"/>
      <c r="G1019" s="58"/>
    </row>
    <row r="1020" spans="4:7" ht="12.75">
      <c r="D1020" s="58"/>
      <c r="E1020" s="58"/>
      <c r="F1020" s="58"/>
      <c r="G1020" s="58"/>
    </row>
    <row r="1021" spans="4:7" ht="12.75">
      <c r="D1021" s="58"/>
      <c r="E1021" s="58"/>
      <c r="F1021" s="58"/>
      <c r="G1021" s="58"/>
    </row>
    <row r="1022" spans="4:7" ht="12.75">
      <c r="D1022" s="58"/>
      <c r="E1022" s="58"/>
      <c r="F1022" s="58"/>
      <c r="G1022" s="58"/>
    </row>
    <row r="1023" spans="4:7" ht="12.75">
      <c r="D1023" s="58"/>
      <c r="E1023" s="58"/>
      <c r="F1023" s="58"/>
      <c r="G1023" s="58"/>
    </row>
    <row r="1024" spans="4:7" ht="12.75">
      <c r="D1024" s="58"/>
      <c r="E1024" s="58"/>
      <c r="F1024" s="58"/>
      <c r="G1024" s="58"/>
    </row>
    <row r="1025" spans="4:7" ht="12.75">
      <c r="D1025" s="58"/>
      <c r="E1025" s="58"/>
      <c r="F1025" s="58"/>
      <c r="G1025" s="58"/>
    </row>
    <row r="1026" spans="4:7" ht="12.75">
      <c r="D1026" s="58"/>
      <c r="E1026" s="58"/>
      <c r="F1026" s="58"/>
      <c r="G1026" s="58"/>
    </row>
    <row r="1027" spans="4:7" ht="12.75">
      <c r="D1027" s="58"/>
      <c r="E1027" s="58"/>
      <c r="F1027" s="58"/>
      <c r="G1027" s="58"/>
    </row>
    <row r="1028" spans="4:7" ht="12.75">
      <c r="D1028" s="58"/>
      <c r="E1028" s="58"/>
      <c r="F1028" s="58"/>
      <c r="G1028" s="58"/>
    </row>
    <row r="1029" spans="4:7" ht="12.75">
      <c r="D1029" s="58"/>
      <c r="E1029" s="58"/>
      <c r="F1029" s="58"/>
      <c r="G1029" s="58"/>
    </row>
    <row r="1030" spans="4:7" ht="12.75">
      <c r="D1030" s="58"/>
      <c r="E1030" s="58"/>
      <c r="F1030" s="58"/>
      <c r="G1030" s="58"/>
    </row>
    <row r="1031" spans="4:7" ht="12.75">
      <c r="D1031" s="58"/>
      <c r="E1031" s="58"/>
      <c r="F1031" s="58"/>
      <c r="G1031" s="58"/>
    </row>
    <row r="1032" spans="4:7" ht="12.75">
      <c r="D1032" s="58"/>
      <c r="E1032" s="58"/>
      <c r="F1032" s="58"/>
      <c r="G1032" s="58"/>
    </row>
    <row r="1033" spans="4:7" ht="12.75">
      <c r="D1033" s="58"/>
      <c r="E1033" s="58"/>
      <c r="F1033" s="58"/>
      <c r="G1033" s="58"/>
    </row>
    <row r="1034" spans="4:7" ht="12.75">
      <c r="D1034" s="58"/>
      <c r="E1034" s="58"/>
      <c r="F1034" s="58"/>
      <c r="G1034" s="58"/>
    </row>
    <row r="1035" spans="4:7" ht="12.75">
      <c r="D1035" s="58"/>
      <c r="E1035" s="58"/>
      <c r="F1035" s="58"/>
      <c r="G1035" s="58"/>
    </row>
    <row r="1036" spans="4:7" ht="12.75">
      <c r="D1036" s="58"/>
      <c r="E1036" s="58"/>
      <c r="F1036" s="58"/>
      <c r="G1036" s="58"/>
    </row>
    <row r="1037" spans="4:7" ht="12.75">
      <c r="D1037" s="58"/>
      <c r="E1037" s="58"/>
      <c r="F1037" s="58"/>
      <c r="G1037" s="58"/>
    </row>
    <row r="1038" spans="4:7" ht="12.75">
      <c r="D1038" s="58"/>
      <c r="E1038" s="58"/>
      <c r="F1038" s="58"/>
      <c r="G1038" s="58"/>
    </row>
    <row r="1039" spans="4:7" ht="12.75">
      <c r="D1039" s="58"/>
      <c r="E1039" s="58"/>
      <c r="F1039" s="58"/>
      <c r="G1039" s="58"/>
    </row>
    <row r="1040" spans="4:7" ht="12.75">
      <c r="D1040" s="58"/>
      <c r="E1040" s="58"/>
      <c r="F1040" s="58"/>
      <c r="G1040" s="58"/>
    </row>
    <row r="1041" spans="4:7" ht="12.75">
      <c r="D1041" s="58"/>
      <c r="E1041" s="58"/>
      <c r="F1041" s="58"/>
      <c r="G1041" s="58"/>
    </row>
    <row r="1042" spans="4:7" ht="12.75">
      <c r="D1042" s="58"/>
      <c r="E1042" s="58"/>
      <c r="F1042" s="58"/>
      <c r="G1042" s="58"/>
    </row>
    <row r="1043" spans="4:7" ht="12.75">
      <c r="D1043" s="58"/>
      <c r="E1043" s="58"/>
      <c r="F1043" s="58"/>
      <c r="G1043" s="58"/>
    </row>
    <row r="1044" spans="4:7" ht="12.75">
      <c r="D1044" s="58"/>
      <c r="E1044" s="58"/>
      <c r="F1044" s="58"/>
      <c r="G1044" s="58"/>
    </row>
    <row r="1045" spans="4:7" ht="12.75">
      <c r="D1045" s="58"/>
      <c r="E1045" s="58"/>
      <c r="F1045" s="58"/>
      <c r="G1045" s="58"/>
    </row>
    <row r="1046" spans="4:7" ht="12.75">
      <c r="D1046" s="58"/>
      <c r="E1046" s="58"/>
      <c r="F1046" s="58"/>
      <c r="G1046" s="58"/>
    </row>
    <row r="1047" spans="4:7" ht="12.75">
      <c r="D1047" s="58"/>
      <c r="E1047" s="58"/>
      <c r="F1047" s="58"/>
      <c r="G1047" s="58"/>
    </row>
    <row r="1048" spans="4:7" ht="12.75">
      <c r="D1048" s="58"/>
      <c r="E1048" s="58"/>
      <c r="F1048" s="58"/>
      <c r="G1048" s="58"/>
    </row>
    <row r="1049" spans="4:7" ht="12.75">
      <c r="D1049" s="58"/>
      <c r="E1049" s="58"/>
      <c r="F1049" s="58"/>
      <c r="G1049" s="58"/>
    </row>
    <row r="1050" spans="4:7" ht="12.75">
      <c r="D1050" s="58"/>
      <c r="E1050" s="58"/>
      <c r="F1050" s="58"/>
      <c r="G1050" s="58"/>
    </row>
    <row r="1051" spans="4:7" ht="12.75">
      <c r="D1051" s="58"/>
      <c r="E1051" s="58"/>
      <c r="F1051" s="58"/>
      <c r="G1051" s="58"/>
    </row>
    <row r="1052" spans="4:7" ht="12.75">
      <c r="D1052" s="58"/>
      <c r="E1052" s="58"/>
      <c r="F1052" s="58"/>
      <c r="G1052" s="58"/>
    </row>
    <row r="1053" spans="4:7" ht="12.75">
      <c r="D1053" s="58"/>
      <c r="E1053" s="58"/>
      <c r="F1053" s="58"/>
      <c r="G1053" s="58"/>
    </row>
    <row r="1054" spans="4:7" ht="12.75">
      <c r="D1054" s="58"/>
      <c r="E1054" s="58"/>
      <c r="F1054" s="58"/>
      <c r="G1054" s="58"/>
    </row>
    <row r="1055" spans="4:7" ht="12.75">
      <c r="D1055" s="58"/>
      <c r="E1055" s="58"/>
      <c r="F1055" s="58"/>
      <c r="G1055" s="58"/>
    </row>
    <row r="1056" spans="4:7" ht="12.75">
      <c r="D1056" s="58"/>
      <c r="E1056" s="58"/>
      <c r="F1056" s="58"/>
      <c r="G1056" s="58"/>
    </row>
    <row r="1057" spans="4:7" ht="12.75">
      <c r="D1057" s="58"/>
      <c r="E1057" s="58"/>
      <c r="F1057" s="58"/>
      <c r="G1057" s="58"/>
    </row>
    <row r="1058" spans="4:7" ht="12.75">
      <c r="D1058" s="58"/>
      <c r="E1058" s="58"/>
      <c r="F1058" s="58"/>
      <c r="G1058" s="58"/>
    </row>
    <row r="1059" spans="4:7" ht="12.75">
      <c r="D1059" s="58"/>
      <c r="E1059" s="58"/>
      <c r="F1059" s="58"/>
      <c r="G1059" s="58"/>
    </row>
    <row r="1060" spans="4:7" ht="12.75">
      <c r="D1060" s="58"/>
      <c r="E1060" s="58"/>
      <c r="F1060" s="58"/>
      <c r="G1060" s="58"/>
    </row>
    <row r="1061" spans="4:7" ht="12.75">
      <c r="D1061" s="58"/>
      <c r="E1061" s="58"/>
      <c r="F1061" s="58"/>
      <c r="G1061" s="58"/>
    </row>
    <row r="1062" spans="4:7" ht="12.75">
      <c r="D1062" s="58"/>
      <c r="E1062" s="58"/>
      <c r="F1062" s="58"/>
      <c r="G1062" s="58"/>
    </row>
    <row r="1063" spans="4:7" ht="12.75">
      <c r="D1063" s="58"/>
      <c r="E1063" s="58"/>
      <c r="F1063" s="58"/>
      <c r="G1063" s="58"/>
    </row>
    <row r="1064" spans="4:7" ht="12.75">
      <c r="D1064" s="58"/>
      <c r="E1064" s="58"/>
      <c r="F1064" s="58"/>
      <c r="G1064" s="58"/>
    </row>
    <row r="1065" spans="4:7" ht="12.75">
      <c r="D1065" s="58"/>
      <c r="E1065" s="58"/>
      <c r="F1065" s="58"/>
      <c r="G1065" s="58"/>
    </row>
    <row r="1066" spans="4:7" ht="12.75">
      <c r="D1066" s="58"/>
      <c r="E1066" s="58"/>
      <c r="F1066" s="58"/>
      <c r="G1066" s="58"/>
    </row>
    <row r="1067" spans="4:7" ht="12.75">
      <c r="D1067" s="58"/>
      <c r="E1067" s="58"/>
      <c r="F1067" s="58"/>
      <c r="G1067" s="58"/>
    </row>
    <row r="1068" spans="4:7" ht="12.75">
      <c r="D1068" s="58"/>
      <c r="E1068" s="58"/>
      <c r="F1068" s="58"/>
      <c r="G1068" s="58"/>
    </row>
    <row r="1069" spans="4:7" ht="12.75">
      <c r="D1069" s="58"/>
      <c r="E1069" s="58"/>
      <c r="F1069" s="58"/>
      <c r="G1069" s="58"/>
    </row>
    <row r="1070" spans="4:7" ht="12.75">
      <c r="D1070" s="58"/>
      <c r="E1070" s="58"/>
      <c r="F1070" s="58"/>
      <c r="G1070" s="58"/>
    </row>
    <row r="1071" spans="4:7" ht="12.75">
      <c r="D1071" s="58"/>
      <c r="E1071" s="58"/>
      <c r="F1071" s="58"/>
      <c r="G1071" s="58"/>
    </row>
    <row r="1072" spans="4:7" ht="12.75">
      <c r="D1072" s="58"/>
      <c r="E1072" s="58"/>
      <c r="F1072" s="58"/>
      <c r="G1072" s="58"/>
    </row>
    <row r="1073" spans="4:7" ht="12.75">
      <c r="D1073" s="58"/>
      <c r="E1073" s="58"/>
      <c r="F1073" s="58"/>
      <c r="G1073" s="58"/>
    </row>
    <row r="1074" spans="4:7" ht="12.75">
      <c r="D1074" s="58"/>
      <c r="E1074" s="58"/>
      <c r="F1074" s="58"/>
      <c r="G1074" s="58"/>
    </row>
    <row r="1075" spans="4:7" ht="12.75">
      <c r="D1075" s="58"/>
      <c r="E1075" s="58"/>
      <c r="F1075" s="58"/>
      <c r="G1075" s="58"/>
    </row>
    <row r="1076" spans="4:7" ht="12.75">
      <c r="D1076" s="58"/>
      <c r="E1076" s="58"/>
      <c r="F1076" s="58"/>
      <c r="G1076" s="58"/>
    </row>
    <row r="1077" spans="4:7" ht="12.75">
      <c r="D1077" s="58"/>
      <c r="E1077" s="58"/>
      <c r="F1077" s="58"/>
      <c r="G1077" s="58"/>
    </row>
    <row r="1078" spans="4:7" ht="12.75">
      <c r="D1078" s="58"/>
      <c r="E1078" s="58"/>
      <c r="F1078" s="58"/>
      <c r="G1078" s="58"/>
    </row>
    <row r="1079" spans="4:7" ht="12.75">
      <c r="D1079" s="58"/>
      <c r="E1079" s="58"/>
      <c r="F1079" s="58"/>
      <c r="G1079" s="58"/>
    </row>
    <row r="1080" spans="4:7" ht="12.75">
      <c r="D1080" s="58"/>
      <c r="E1080" s="58"/>
      <c r="F1080" s="58"/>
      <c r="G1080" s="58"/>
    </row>
    <row r="1081" spans="4:7" ht="12.75">
      <c r="D1081" s="58"/>
      <c r="E1081" s="58"/>
      <c r="F1081" s="58"/>
      <c r="G1081" s="58"/>
    </row>
    <row r="1082" spans="4:7" ht="12.75">
      <c r="D1082" s="58"/>
      <c r="E1082" s="58"/>
      <c r="F1082" s="58"/>
      <c r="G1082" s="58"/>
    </row>
    <row r="1083" spans="4:7" ht="12.75">
      <c r="D1083" s="58"/>
      <c r="E1083" s="58"/>
      <c r="F1083" s="58"/>
      <c r="G1083" s="58"/>
    </row>
    <row r="1084" spans="4:7" ht="12.75">
      <c r="D1084" s="58"/>
      <c r="E1084" s="58"/>
      <c r="F1084" s="58"/>
      <c r="G1084" s="58"/>
    </row>
    <row r="1085" spans="4:7" ht="12.75">
      <c r="D1085" s="58"/>
      <c r="E1085" s="58"/>
      <c r="F1085" s="58"/>
      <c r="G1085" s="58"/>
    </row>
    <row r="1086" spans="4:7" ht="12.75">
      <c r="D1086" s="58"/>
      <c r="E1086" s="58"/>
      <c r="F1086" s="58"/>
      <c r="G1086" s="58"/>
    </row>
    <row r="1087" spans="4:7" ht="12.75">
      <c r="D1087" s="58"/>
      <c r="E1087" s="58"/>
      <c r="F1087" s="58"/>
      <c r="G1087" s="58"/>
    </row>
    <row r="1088" spans="4:7" ht="12.75">
      <c r="D1088" s="58"/>
      <c r="E1088" s="58"/>
      <c r="F1088" s="58"/>
      <c r="G1088" s="58"/>
    </row>
    <row r="1089" spans="4:7" ht="12.75">
      <c r="D1089" s="58"/>
      <c r="E1089" s="58"/>
      <c r="F1089" s="58"/>
      <c r="G1089" s="58"/>
    </row>
    <row r="1090" spans="4:7" ht="12.75">
      <c r="D1090" s="58"/>
      <c r="E1090" s="58"/>
      <c r="F1090" s="58"/>
      <c r="G1090" s="58"/>
    </row>
    <row r="1091" spans="4:7" ht="12.75">
      <c r="D1091" s="58"/>
      <c r="E1091" s="58"/>
      <c r="F1091" s="58"/>
      <c r="G1091" s="58"/>
    </row>
    <row r="1092" spans="4:7" ht="12.75">
      <c r="D1092" s="58"/>
      <c r="E1092" s="58"/>
      <c r="F1092" s="58"/>
      <c r="G1092" s="58"/>
    </row>
    <row r="1093" spans="4:7" ht="12.75">
      <c r="D1093" s="58"/>
      <c r="E1093" s="58"/>
      <c r="F1093" s="58"/>
      <c r="G1093" s="58"/>
    </row>
    <row r="1094" spans="4:7" ht="12.75">
      <c r="D1094" s="58"/>
      <c r="E1094" s="58"/>
      <c r="F1094" s="58"/>
      <c r="G1094" s="58"/>
    </row>
    <row r="1095" spans="4:7" ht="12.75">
      <c r="D1095" s="58"/>
      <c r="E1095" s="58"/>
      <c r="F1095" s="58"/>
      <c r="G1095" s="58"/>
    </row>
    <row r="1096" spans="4:7" ht="12.75">
      <c r="D1096" s="58"/>
      <c r="E1096" s="58"/>
      <c r="F1096" s="58"/>
      <c r="G1096" s="58"/>
    </row>
    <row r="1097" spans="4:7" ht="12.75">
      <c r="D1097" s="58"/>
      <c r="E1097" s="58"/>
      <c r="F1097" s="58"/>
      <c r="G1097" s="58"/>
    </row>
    <row r="1098" spans="4:7" ht="12.75">
      <c r="D1098" s="58"/>
      <c r="E1098" s="58"/>
      <c r="F1098" s="58"/>
      <c r="G1098" s="58"/>
    </row>
    <row r="1099" spans="4:7" ht="12.75">
      <c r="D1099" s="58"/>
      <c r="E1099" s="58"/>
      <c r="F1099" s="58"/>
      <c r="G1099" s="58"/>
    </row>
    <row r="1100" spans="4:7" ht="12.75">
      <c r="D1100" s="58"/>
      <c r="E1100" s="58"/>
      <c r="F1100" s="58"/>
      <c r="G1100" s="58"/>
    </row>
    <row r="1101" spans="4:7" ht="12.75">
      <c r="D1101" s="58"/>
      <c r="E1101" s="58"/>
      <c r="F1101" s="58"/>
      <c r="G1101" s="58"/>
    </row>
    <row r="1102" spans="4:7" ht="12.75">
      <c r="D1102" s="58"/>
      <c r="E1102" s="58"/>
      <c r="F1102" s="58"/>
      <c r="G1102" s="58"/>
    </row>
    <row r="1103" spans="4:7" ht="12.75">
      <c r="D1103" s="58"/>
      <c r="E1103" s="58"/>
      <c r="F1103" s="58"/>
      <c r="G1103" s="58"/>
    </row>
    <row r="1104" spans="4:7" ht="12.75">
      <c r="D1104" s="58"/>
      <c r="E1104" s="58"/>
      <c r="F1104" s="58"/>
      <c r="G1104" s="58"/>
    </row>
    <row r="1105" spans="4:7" ht="12.75">
      <c r="D1105" s="58"/>
      <c r="E1105" s="58"/>
      <c r="F1105" s="58"/>
      <c r="G1105" s="58"/>
    </row>
    <row r="1106" spans="4:7" ht="12.75">
      <c r="D1106" s="58"/>
      <c r="E1106" s="58"/>
      <c r="F1106" s="58"/>
      <c r="G1106" s="58"/>
    </row>
    <row r="1107" spans="4:7" ht="12.75">
      <c r="D1107" s="58"/>
      <c r="E1107" s="58"/>
      <c r="F1107" s="58"/>
      <c r="G1107" s="58"/>
    </row>
    <row r="1108" spans="4:7" ht="12.75">
      <c r="D1108" s="58"/>
      <c r="E1108" s="58"/>
      <c r="F1108" s="58"/>
      <c r="G1108" s="58"/>
    </row>
    <row r="1109" spans="4:7" ht="12.75">
      <c r="D1109" s="58"/>
      <c r="E1109" s="58"/>
      <c r="F1109" s="58"/>
      <c r="G1109" s="58"/>
    </row>
    <row r="1110" spans="4:7" ht="12.75">
      <c r="D1110" s="58"/>
      <c r="E1110" s="58"/>
      <c r="F1110" s="58"/>
      <c r="G1110" s="58"/>
    </row>
    <row r="1111" spans="4:7" ht="12.75">
      <c r="D1111" s="58"/>
      <c r="E1111" s="58"/>
      <c r="F1111" s="58"/>
      <c r="G1111" s="58"/>
    </row>
    <row r="1112" spans="4:7" ht="12.75">
      <c r="D1112" s="58"/>
      <c r="E1112" s="58"/>
      <c r="F1112" s="58"/>
      <c r="G1112" s="58"/>
    </row>
    <row r="1113" spans="4:7" ht="12.75">
      <c r="D1113" s="58"/>
      <c r="E1113" s="58"/>
      <c r="F1113" s="58"/>
      <c r="G1113" s="58"/>
    </row>
    <row r="1114" spans="4:7" ht="12.75">
      <c r="D1114" s="58"/>
      <c r="E1114" s="58"/>
      <c r="F1114" s="58"/>
      <c r="G1114" s="58"/>
    </row>
    <row r="1115" spans="4:7" ht="12.75">
      <c r="D1115" s="58"/>
      <c r="E1115" s="58"/>
      <c r="F1115" s="58"/>
      <c r="G1115" s="58"/>
    </row>
    <row r="1116" spans="4:7" ht="12.75">
      <c r="D1116" s="58"/>
      <c r="E1116" s="58"/>
      <c r="F1116" s="58"/>
      <c r="G1116" s="58"/>
    </row>
    <row r="1117" spans="4:7" ht="12.75">
      <c r="D1117" s="58"/>
      <c r="E1117" s="58"/>
      <c r="F1117" s="58"/>
      <c r="G1117" s="58"/>
    </row>
    <row r="1118" spans="4:7" ht="12.75">
      <c r="D1118" s="58"/>
      <c r="E1118" s="58"/>
      <c r="F1118" s="58"/>
      <c r="G1118" s="58"/>
    </row>
    <row r="1119" spans="4:7" ht="12.75">
      <c r="D1119" s="58"/>
      <c r="E1119" s="58"/>
      <c r="F1119" s="58"/>
      <c r="G1119" s="58"/>
    </row>
    <row r="1120" spans="4:7" ht="12.75">
      <c r="D1120" s="58"/>
      <c r="E1120" s="58"/>
      <c r="F1120" s="58"/>
      <c r="G1120" s="58"/>
    </row>
    <row r="1121" spans="4:7" ht="12.75">
      <c r="D1121" s="58"/>
      <c r="E1121" s="58"/>
      <c r="F1121" s="58"/>
      <c r="G1121" s="58"/>
    </row>
    <row r="1122" spans="4:7" ht="12.75">
      <c r="D1122" s="58"/>
      <c r="E1122" s="58"/>
      <c r="F1122" s="58"/>
      <c r="G1122" s="58"/>
    </row>
    <row r="1123" spans="4:7" ht="12.75">
      <c r="D1123" s="58"/>
      <c r="E1123" s="58"/>
      <c r="F1123" s="58"/>
      <c r="G1123" s="58"/>
    </row>
    <row r="1124" spans="4:7" ht="12.75">
      <c r="D1124" s="58"/>
      <c r="E1124" s="58"/>
      <c r="F1124" s="58"/>
      <c r="G1124" s="58"/>
    </row>
    <row r="1125" spans="4:7" ht="12.75">
      <c r="D1125" s="58"/>
      <c r="E1125" s="58"/>
      <c r="F1125" s="58"/>
      <c r="G1125" s="58"/>
    </row>
    <row r="1126" spans="4:7" ht="12.75">
      <c r="D1126" s="58"/>
      <c r="E1126" s="58"/>
      <c r="F1126" s="58"/>
      <c r="G1126" s="58"/>
    </row>
    <row r="1127" spans="4:7" ht="12.75">
      <c r="D1127" s="58"/>
      <c r="E1127" s="58"/>
      <c r="F1127" s="58"/>
      <c r="G1127" s="58"/>
    </row>
    <row r="1128" spans="4:7" ht="12.75">
      <c r="D1128" s="58"/>
      <c r="E1128" s="58"/>
      <c r="F1128" s="58"/>
      <c r="G1128" s="58"/>
    </row>
    <row r="1129" spans="4:7" ht="12.75">
      <c r="D1129" s="58"/>
      <c r="E1129" s="58"/>
      <c r="F1129" s="58"/>
      <c r="G1129" s="58"/>
    </row>
    <row r="1130" spans="4:7" ht="12.75">
      <c r="D1130" s="58"/>
      <c r="E1130" s="58"/>
      <c r="F1130" s="58"/>
      <c r="G1130" s="58"/>
    </row>
    <row r="1131" spans="4:7" ht="12.75">
      <c r="D1131" s="58"/>
      <c r="E1131" s="58"/>
      <c r="F1131" s="58"/>
      <c r="G1131" s="58"/>
    </row>
    <row r="1132" spans="4:7" ht="12.75">
      <c r="D1132" s="58"/>
      <c r="E1132" s="58"/>
      <c r="F1132" s="58"/>
      <c r="G1132" s="58"/>
    </row>
    <row r="1133" spans="4:7" ht="12.75">
      <c r="D1133" s="58"/>
      <c r="E1133" s="58"/>
      <c r="F1133" s="58"/>
      <c r="G1133" s="58"/>
    </row>
    <row r="1134" spans="4:7" ht="12.75">
      <c r="D1134" s="58"/>
      <c r="E1134" s="58"/>
      <c r="F1134" s="58"/>
      <c r="G1134" s="58"/>
    </row>
    <row r="1135" spans="4:7" ht="12.75">
      <c r="D1135" s="58"/>
      <c r="E1135" s="58"/>
      <c r="F1135" s="58"/>
      <c r="G1135" s="58"/>
    </row>
    <row r="1136" spans="4:7" ht="12.75">
      <c r="D1136" s="58"/>
      <c r="E1136" s="58"/>
      <c r="F1136" s="58"/>
      <c r="G1136" s="58"/>
    </row>
    <row r="1137" spans="4:7" ht="12.75">
      <c r="D1137" s="58"/>
      <c r="E1137" s="58"/>
      <c r="F1137" s="58"/>
      <c r="G1137" s="58"/>
    </row>
    <row r="1138" spans="4:7" ht="12.75">
      <c r="D1138" s="58"/>
      <c r="E1138" s="58"/>
      <c r="F1138" s="58"/>
      <c r="G1138" s="58"/>
    </row>
    <row r="1139" spans="4:7" ht="12.75">
      <c r="D1139" s="58"/>
      <c r="E1139" s="58"/>
      <c r="F1139" s="58"/>
      <c r="G1139" s="58"/>
    </row>
    <row r="1140" spans="4:7" ht="12.75">
      <c r="D1140" s="58"/>
      <c r="E1140" s="58"/>
      <c r="F1140" s="58"/>
      <c r="G1140" s="58"/>
    </row>
    <row r="1141" spans="4:7" ht="12.75">
      <c r="D1141" s="58"/>
      <c r="E1141" s="58"/>
      <c r="F1141" s="58"/>
      <c r="G1141" s="58"/>
    </row>
    <row r="1142" spans="4:7" ht="12.75">
      <c r="D1142" s="58"/>
      <c r="E1142" s="58"/>
      <c r="F1142" s="58"/>
      <c r="G1142" s="58"/>
    </row>
    <row r="1143" spans="4:7" ht="12.75">
      <c r="D1143" s="58"/>
      <c r="E1143" s="58"/>
      <c r="F1143" s="58"/>
      <c r="G1143" s="58"/>
    </row>
    <row r="1144" spans="4:7" ht="12.75">
      <c r="D1144" s="58"/>
      <c r="E1144" s="58"/>
      <c r="F1144" s="58"/>
      <c r="G1144" s="58"/>
    </row>
    <row r="1145" spans="4:7" ht="12.75">
      <c r="D1145" s="58"/>
      <c r="E1145" s="58"/>
      <c r="F1145" s="58"/>
      <c r="G1145" s="58"/>
    </row>
    <row r="1146" spans="4:7" ht="12.75">
      <c r="D1146" s="58"/>
      <c r="E1146" s="58"/>
      <c r="F1146" s="58"/>
      <c r="G1146" s="58"/>
    </row>
    <row r="1147" spans="4:7" ht="12.75">
      <c r="D1147" s="58"/>
      <c r="E1147" s="58"/>
      <c r="F1147" s="58"/>
      <c r="G1147" s="58"/>
    </row>
    <row r="1148" spans="4:7" ht="12.75">
      <c r="D1148" s="58"/>
      <c r="E1148" s="58"/>
      <c r="F1148" s="58"/>
      <c r="G1148" s="58"/>
    </row>
    <row r="1149" spans="4:7" ht="12.75">
      <c r="D1149" s="58"/>
      <c r="E1149" s="58"/>
      <c r="F1149" s="58"/>
      <c r="G1149" s="58"/>
    </row>
    <row r="1150" spans="4:7" ht="12.75">
      <c r="D1150" s="58"/>
      <c r="E1150" s="58"/>
      <c r="F1150" s="58"/>
      <c r="G1150" s="58"/>
    </row>
    <row r="1151" spans="4:7" ht="12.75">
      <c r="D1151" s="58"/>
      <c r="E1151" s="58"/>
      <c r="F1151" s="58"/>
      <c r="G1151" s="58"/>
    </row>
    <row r="1152" spans="4:7" ht="12.75">
      <c r="D1152" s="58"/>
      <c r="E1152" s="58"/>
      <c r="F1152" s="58"/>
      <c r="G1152" s="58"/>
    </row>
    <row r="1153" spans="4:7" ht="12.75">
      <c r="D1153" s="58"/>
      <c r="E1153" s="58"/>
      <c r="F1153" s="58"/>
      <c r="G1153" s="58"/>
    </row>
    <row r="1154" spans="4:7" ht="12.75">
      <c r="D1154" s="58"/>
      <c r="E1154" s="58"/>
      <c r="F1154" s="58"/>
      <c r="G1154" s="58"/>
    </row>
    <row r="1155" spans="4:7" ht="12.75">
      <c r="D1155" s="58"/>
      <c r="E1155" s="58"/>
      <c r="F1155" s="58"/>
      <c r="G1155" s="58"/>
    </row>
    <row r="1156" spans="4:7" ht="12.75">
      <c r="D1156" s="58"/>
      <c r="E1156" s="58"/>
      <c r="F1156" s="58"/>
      <c r="G1156" s="58"/>
    </row>
    <row r="1157" spans="4:7" ht="12.75">
      <c r="D1157" s="58"/>
      <c r="E1157" s="58"/>
      <c r="F1157" s="58"/>
      <c r="G1157" s="58"/>
    </row>
    <row r="1158" spans="4:7" ht="12.75">
      <c r="D1158" s="58"/>
      <c r="E1158" s="58"/>
      <c r="F1158" s="58"/>
      <c r="G1158" s="58"/>
    </row>
    <row r="1159" spans="4:7" ht="12.75">
      <c r="D1159" s="58"/>
      <c r="E1159" s="58"/>
      <c r="F1159" s="58"/>
      <c r="G1159" s="58"/>
    </row>
    <row r="1160" spans="4:7" ht="12.75">
      <c r="D1160" s="58"/>
      <c r="E1160" s="58"/>
      <c r="F1160" s="58"/>
      <c r="G1160" s="58"/>
    </row>
    <row r="1161" spans="4:7" ht="12.75">
      <c r="D1161" s="58"/>
      <c r="E1161" s="58"/>
      <c r="F1161" s="58"/>
      <c r="G1161" s="58"/>
    </row>
    <row r="1162" spans="4:7" ht="12.75">
      <c r="D1162" s="58"/>
      <c r="E1162" s="58"/>
      <c r="F1162" s="58"/>
      <c r="G1162" s="58"/>
    </row>
    <row r="1163" spans="4:7" ht="12.75">
      <c r="D1163" s="58"/>
      <c r="E1163" s="58"/>
      <c r="F1163" s="58"/>
      <c r="G1163" s="58"/>
    </row>
    <row r="1164" spans="4:7" ht="12.75">
      <c r="D1164" s="58"/>
      <c r="E1164" s="58"/>
      <c r="F1164" s="58"/>
      <c r="G1164" s="58"/>
    </row>
    <row r="1165" spans="4:7" ht="12.75">
      <c r="D1165" s="58"/>
      <c r="E1165" s="58"/>
      <c r="F1165" s="58"/>
      <c r="G1165" s="58"/>
    </row>
    <row r="1166" spans="4:7" ht="12.75">
      <c r="D1166" s="58"/>
      <c r="E1166" s="58"/>
      <c r="F1166" s="58"/>
      <c r="G1166" s="58"/>
    </row>
    <row r="1167" spans="4:7" ht="12.75">
      <c r="D1167" s="58"/>
      <c r="E1167" s="58"/>
      <c r="F1167" s="58"/>
      <c r="G1167" s="58"/>
    </row>
    <row r="1168" spans="4:7" ht="12.75">
      <c r="D1168" s="58"/>
      <c r="E1168" s="58"/>
      <c r="F1168" s="58"/>
      <c r="G1168" s="58"/>
    </row>
    <row r="1169" spans="4:7" ht="12.75">
      <c r="D1169" s="58"/>
      <c r="E1169" s="58"/>
      <c r="F1169" s="58"/>
      <c r="G1169" s="58"/>
    </row>
    <row r="1170" spans="4:7" ht="12.75">
      <c r="D1170" s="58"/>
      <c r="E1170" s="58"/>
      <c r="F1170" s="58"/>
      <c r="G1170" s="58"/>
    </row>
    <row r="1171" spans="4:7" ht="12.75">
      <c r="D1171" s="58"/>
      <c r="E1171" s="58"/>
      <c r="F1171" s="58"/>
      <c r="G1171" s="58"/>
    </row>
    <row r="1172" spans="4:7" ht="12.75">
      <c r="D1172" s="58"/>
      <c r="E1172" s="58"/>
      <c r="F1172" s="58"/>
      <c r="G1172" s="58"/>
    </row>
    <row r="1173" spans="4:7" ht="12.75">
      <c r="D1173" s="58"/>
      <c r="E1173" s="58"/>
      <c r="F1173" s="58"/>
      <c r="G1173" s="58"/>
    </row>
    <row r="1174" spans="4:7" ht="12.75">
      <c r="D1174" s="58"/>
      <c r="E1174" s="58"/>
      <c r="F1174" s="58"/>
      <c r="G1174" s="58"/>
    </row>
    <row r="1175" spans="4:7" ht="12.75">
      <c r="D1175" s="58"/>
      <c r="E1175" s="58"/>
      <c r="F1175" s="58"/>
      <c r="G1175" s="58"/>
    </row>
    <row r="1176" spans="4:7" ht="12.75">
      <c r="D1176" s="58"/>
      <c r="E1176" s="58"/>
      <c r="F1176" s="58"/>
      <c r="G1176" s="58"/>
    </row>
    <row r="1177" spans="4:7" ht="12.75">
      <c r="D1177" s="58"/>
      <c r="E1177" s="58"/>
      <c r="F1177" s="58"/>
      <c r="G1177" s="58"/>
    </row>
    <row r="1178" spans="4:7" ht="12.75">
      <c r="D1178" s="58"/>
      <c r="E1178" s="58"/>
      <c r="F1178" s="58"/>
      <c r="G1178" s="58"/>
    </row>
    <row r="1179" spans="4:7" ht="12.75">
      <c r="D1179" s="58"/>
      <c r="E1179" s="58"/>
      <c r="F1179" s="58"/>
      <c r="G1179" s="58"/>
    </row>
    <row r="1180" spans="4:7" ht="12.75">
      <c r="D1180" s="58"/>
      <c r="E1180" s="58"/>
      <c r="F1180" s="58"/>
      <c r="G1180" s="58"/>
    </row>
    <row r="1181" spans="4:7" ht="12.75">
      <c r="D1181" s="58"/>
      <c r="E1181" s="58"/>
      <c r="F1181" s="58"/>
      <c r="G1181" s="58"/>
    </row>
    <row r="1182" spans="4:7" ht="12.75">
      <c r="D1182" s="58"/>
      <c r="E1182" s="58"/>
      <c r="F1182" s="58"/>
      <c r="G1182" s="58"/>
    </row>
    <row r="1183" spans="4:7" ht="12.75">
      <c r="D1183" s="58"/>
      <c r="E1183" s="58"/>
      <c r="F1183" s="58"/>
      <c r="G1183" s="58"/>
    </row>
    <row r="1184" spans="4:7" ht="12.75">
      <c r="D1184" s="58"/>
      <c r="E1184" s="58"/>
      <c r="F1184" s="58"/>
      <c r="G1184" s="58"/>
    </row>
    <row r="1185" spans="4:7" ht="12.75">
      <c r="D1185" s="58"/>
      <c r="E1185" s="58"/>
      <c r="F1185" s="58"/>
      <c r="G1185" s="58"/>
    </row>
    <row r="1186" spans="4:7" ht="12.75">
      <c r="D1186" s="58"/>
      <c r="E1186" s="58"/>
      <c r="F1186" s="58"/>
      <c r="G1186" s="58"/>
    </row>
    <row r="1187" spans="4:7" ht="12.75">
      <c r="D1187" s="58"/>
      <c r="E1187" s="58"/>
      <c r="F1187" s="58"/>
      <c r="G1187" s="58"/>
    </row>
    <row r="1188" spans="4:7" ht="12.75">
      <c r="D1188" s="58"/>
      <c r="E1188" s="58"/>
      <c r="F1188" s="58"/>
      <c r="G1188" s="58"/>
    </row>
    <row r="1189" spans="4:7" ht="12.75">
      <c r="D1189" s="58"/>
      <c r="E1189" s="58"/>
      <c r="F1189" s="58"/>
      <c r="G1189" s="58"/>
    </row>
    <row r="1190" spans="4:7" ht="12.75">
      <c r="D1190" s="58"/>
      <c r="E1190" s="58"/>
      <c r="F1190" s="58"/>
      <c r="G1190" s="58"/>
    </row>
    <row r="1191" spans="4:7" ht="12.75">
      <c r="D1191" s="58"/>
      <c r="E1191" s="58"/>
      <c r="F1191" s="58"/>
      <c r="G1191" s="58"/>
    </row>
    <row r="1192" spans="4:7" ht="12.75">
      <c r="D1192" s="58"/>
      <c r="E1192" s="58"/>
      <c r="F1192" s="58"/>
      <c r="G1192" s="58"/>
    </row>
    <row r="1193" spans="4:7" ht="12.75">
      <c r="D1193" s="58"/>
      <c r="E1193" s="58"/>
      <c r="F1193" s="58"/>
      <c r="G1193" s="58"/>
    </row>
    <row r="1194" spans="4:7" ht="12.75">
      <c r="D1194" s="58"/>
      <c r="E1194" s="58"/>
      <c r="F1194" s="58"/>
      <c r="G1194" s="58"/>
    </row>
    <row r="1195" spans="4:7" ht="12.75">
      <c r="D1195" s="58"/>
      <c r="E1195" s="58"/>
      <c r="F1195" s="58"/>
      <c r="G1195" s="58"/>
    </row>
    <row r="1196" spans="4:7" ht="12.75">
      <c r="D1196" s="58"/>
      <c r="E1196" s="58"/>
      <c r="F1196" s="58"/>
      <c r="G1196" s="58"/>
    </row>
    <row r="1197" spans="4:7" ht="12.75">
      <c r="D1197" s="58"/>
      <c r="E1197" s="58"/>
      <c r="F1197" s="58"/>
      <c r="G1197" s="58"/>
    </row>
    <row r="1198" spans="4:7" ht="12.75">
      <c r="D1198" s="58"/>
      <c r="E1198" s="58"/>
      <c r="F1198" s="58"/>
      <c r="G1198" s="58"/>
    </row>
    <row r="1199" spans="4:7" ht="12.75">
      <c r="D1199" s="58"/>
      <c r="E1199" s="58"/>
      <c r="F1199" s="58"/>
      <c r="G1199" s="58"/>
    </row>
    <row r="1200" spans="4:7" ht="12.75">
      <c r="D1200" s="58"/>
      <c r="E1200" s="58"/>
      <c r="F1200" s="58"/>
      <c r="G1200" s="58"/>
    </row>
    <row r="1201" spans="4:7" ht="12.75">
      <c r="D1201" s="58"/>
      <c r="E1201" s="58"/>
      <c r="F1201" s="58"/>
      <c r="G1201" s="58"/>
    </row>
    <row r="1202" spans="4:7" ht="12.75">
      <c r="D1202" s="58"/>
      <c r="E1202" s="58"/>
      <c r="F1202" s="58"/>
      <c r="G1202" s="58"/>
    </row>
    <row r="1203" spans="4:7" ht="12.75">
      <c r="D1203" s="58"/>
      <c r="E1203" s="58"/>
      <c r="F1203" s="58"/>
      <c r="G1203" s="58"/>
    </row>
    <row r="1204" spans="4:7" ht="12.75">
      <c r="D1204" s="58"/>
      <c r="E1204" s="58"/>
      <c r="F1204" s="58"/>
      <c r="G1204" s="58"/>
    </row>
    <row r="1205" spans="4:7" ht="12.75">
      <c r="D1205" s="58"/>
      <c r="E1205" s="58"/>
      <c r="F1205" s="58"/>
      <c r="G1205" s="58"/>
    </row>
    <row r="1206" spans="4:7" ht="12.75">
      <c r="D1206" s="58"/>
      <c r="E1206" s="58"/>
      <c r="F1206" s="58"/>
      <c r="G1206" s="58"/>
    </row>
    <row r="1207" spans="4:7" ht="12.75">
      <c r="D1207" s="58"/>
      <c r="E1207" s="58"/>
      <c r="F1207" s="58"/>
      <c r="G1207" s="58"/>
    </row>
    <row r="1208" spans="4:7" ht="12.75">
      <c r="D1208" s="58"/>
      <c r="E1208" s="58"/>
      <c r="F1208" s="58"/>
      <c r="G1208" s="58"/>
    </row>
    <row r="1209" spans="4:7" ht="12.75">
      <c r="D1209" s="58"/>
      <c r="E1209" s="58"/>
      <c r="F1209" s="58"/>
      <c r="G1209" s="58"/>
    </row>
    <row r="1210" spans="4:7" ht="12.75">
      <c r="D1210" s="58"/>
      <c r="E1210" s="58"/>
      <c r="F1210" s="58"/>
      <c r="G1210" s="58"/>
    </row>
    <row r="1211" spans="4:7" ht="12.75">
      <c r="D1211" s="58"/>
      <c r="E1211" s="58"/>
      <c r="F1211" s="58"/>
      <c r="G1211" s="58"/>
    </row>
    <row r="1212" spans="4:7" ht="12.75">
      <c r="D1212" s="58"/>
      <c r="E1212" s="58"/>
      <c r="F1212" s="58"/>
      <c r="G1212" s="58"/>
    </row>
    <row r="1213" spans="4:7" ht="12.75">
      <c r="D1213" s="58"/>
      <c r="E1213" s="58"/>
      <c r="F1213" s="58"/>
      <c r="G1213" s="58"/>
    </row>
    <row r="1214" spans="4:7" ht="12.75">
      <c r="D1214" s="58"/>
      <c r="E1214" s="58"/>
      <c r="F1214" s="58"/>
      <c r="G1214" s="58"/>
    </row>
    <row r="1215" spans="4:7" ht="12.75">
      <c r="D1215" s="58"/>
      <c r="E1215" s="58"/>
      <c r="F1215" s="58"/>
      <c r="G1215" s="58"/>
    </row>
    <row r="1216" spans="4:7" ht="12.75">
      <c r="D1216" s="58"/>
      <c r="E1216" s="58"/>
      <c r="F1216" s="58"/>
      <c r="G1216" s="58"/>
    </row>
    <row r="1217" spans="4:7" ht="12.75">
      <c r="D1217" s="58"/>
      <c r="E1217" s="58"/>
      <c r="F1217" s="58"/>
      <c r="G1217" s="58"/>
    </row>
    <row r="1218" spans="4:7" ht="12.75">
      <c r="D1218" s="58"/>
      <c r="E1218" s="58"/>
      <c r="F1218" s="58"/>
      <c r="G1218" s="58"/>
    </row>
    <row r="1219" spans="4:7" ht="12.75">
      <c r="D1219" s="58"/>
      <c r="E1219" s="58"/>
      <c r="F1219" s="58"/>
      <c r="G1219" s="58"/>
    </row>
    <row r="1220" spans="4:7" ht="12.75">
      <c r="D1220" s="58"/>
      <c r="E1220" s="58"/>
      <c r="F1220" s="58"/>
      <c r="G1220" s="58"/>
    </row>
    <row r="1221" spans="4:7" ht="12.75">
      <c r="D1221" s="58"/>
      <c r="E1221" s="58"/>
      <c r="F1221" s="58"/>
      <c r="G1221" s="58"/>
    </row>
    <row r="1222" spans="4:7" ht="12.75">
      <c r="D1222" s="58"/>
      <c r="E1222" s="58"/>
      <c r="F1222" s="58"/>
      <c r="G1222" s="58"/>
    </row>
    <row r="1223" spans="4:7" ht="12.75">
      <c r="D1223" s="58"/>
      <c r="E1223" s="58"/>
      <c r="F1223" s="58"/>
      <c r="G1223" s="58"/>
    </row>
    <row r="1224" spans="4:7" ht="12.75">
      <c r="D1224" s="58"/>
      <c r="E1224" s="58"/>
      <c r="F1224" s="58"/>
      <c r="G1224" s="58"/>
    </row>
    <row r="1225" spans="4:7" ht="12.75">
      <c r="D1225" s="58"/>
      <c r="E1225" s="58"/>
      <c r="F1225" s="58"/>
      <c r="G1225" s="58"/>
    </row>
    <row r="1226" spans="4:7" ht="12.75">
      <c r="D1226" s="58"/>
      <c r="E1226" s="58"/>
      <c r="F1226" s="58"/>
      <c r="G1226" s="58"/>
    </row>
    <row r="1227" spans="4:7" ht="12.75">
      <c r="D1227" s="58"/>
      <c r="E1227" s="58"/>
      <c r="F1227" s="58"/>
      <c r="G1227" s="58"/>
    </row>
    <row r="1228" spans="4:7" ht="12.75">
      <c r="D1228" s="58"/>
      <c r="E1228" s="58"/>
      <c r="F1228" s="58"/>
      <c r="G1228" s="58"/>
    </row>
    <row r="1229" spans="4:7" ht="12.75">
      <c r="D1229" s="58"/>
      <c r="E1229" s="58"/>
      <c r="F1229" s="58"/>
      <c r="G1229" s="58"/>
    </row>
    <row r="1230" spans="4:7" ht="12.75">
      <c r="D1230" s="58"/>
      <c r="E1230" s="58"/>
      <c r="F1230" s="58"/>
      <c r="G1230" s="58"/>
    </row>
    <row r="1231" spans="4:7" ht="12.75">
      <c r="D1231" s="58"/>
      <c r="E1231" s="58"/>
      <c r="F1231" s="58"/>
      <c r="G1231" s="58"/>
    </row>
    <row r="1232" spans="4:7" ht="12.75">
      <c r="D1232" s="58"/>
      <c r="E1232" s="58"/>
      <c r="F1232" s="58"/>
      <c r="G1232" s="58"/>
    </row>
    <row r="1233" spans="4:7" ht="12.75">
      <c r="D1233" s="58"/>
      <c r="E1233" s="58"/>
      <c r="F1233" s="58"/>
      <c r="G1233" s="58"/>
    </row>
    <row r="1234" spans="4:7" ht="12.75">
      <c r="D1234" s="58"/>
      <c r="E1234" s="58"/>
      <c r="F1234" s="58"/>
      <c r="G1234" s="58"/>
    </row>
    <row r="1235" spans="4:7" ht="12.75">
      <c r="D1235" s="58"/>
      <c r="E1235" s="58"/>
      <c r="F1235" s="58"/>
      <c r="G1235" s="58"/>
    </row>
    <row r="1236" spans="4:7" ht="12.75">
      <c r="D1236" s="58"/>
      <c r="E1236" s="58"/>
      <c r="F1236" s="58"/>
      <c r="G1236" s="58"/>
    </row>
    <row r="1237" spans="4:7" ht="12.75">
      <c r="D1237" s="58"/>
      <c r="E1237" s="58"/>
      <c r="F1237" s="58"/>
      <c r="G1237" s="58"/>
    </row>
    <row r="1238" spans="4:7" ht="12.75">
      <c r="D1238" s="58"/>
      <c r="E1238" s="58"/>
      <c r="F1238" s="58"/>
      <c r="G1238" s="58"/>
    </row>
    <row r="1239" spans="4:7" ht="12.75">
      <c r="D1239" s="58"/>
      <c r="E1239" s="58"/>
      <c r="F1239" s="58"/>
      <c r="G1239" s="58"/>
    </row>
    <row r="1240" spans="4:7" ht="12.75">
      <c r="D1240" s="58"/>
      <c r="E1240" s="58"/>
      <c r="F1240" s="58"/>
      <c r="G1240" s="58"/>
    </row>
    <row r="1241" spans="4:7" ht="12.75">
      <c r="D1241" s="58"/>
      <c r="E1241" s="58"/>
      <c r="F1241" s="58"/>
      <c r="G1241" s="58"/>
    </row>
    <row r="1242" spans="4:7" ht="12.75">
      <c r="D1242" s="58"/>
      <c r="E1242" s="58"/>
      <c r="F1242" s="58"/>
      <c r="G1242" s="58"/>
    </row>
    <row r="1243" spans="4:7" ht="12.75">
      <c r="D1243" s="58"/>
      <c r="E1243" s="58"/>
      <c r="F1243" s="58"/>
      <c r="G1243" s="58"/>
    </row>
    <row r="1244" spans="4:7" ht="12.75">
      <c r="D1244" s="58"/>
      <c r="E1244" s="58"/>
      <c r="F1244" s="58"/>
      <c r="G1244" s="58"/>
    </row>
    <row r="1245" spans="4:7" ht="12.75">
      <c r="D1245" s="58"/>
      <c r="E1245" s="58"/>
      <c r="F1245" s="58"/>
      <c r="G1245" s="58"/>
    </row>
    <row r="1246" spans="4:7" ht="12.75">
      <c r="D1246" s="58"/>
      <c r="E1246" s="58"/>
      <c r="F1246" s="58"/>
      <c r="G1246" s="58"/>
    </row>
    <row r="1247" spans="4:7" ht="12.75">
      <c r="D1247" s="58"/>
      <c r="E1247" s="58"/>
      <c r="F1247" s="58"/>
      <c r="G1247" s="58"/>
    </row>
    <row r="1248" spans="4:7" ht="12.75">
      <c r="D1248" s="58"/>
      <c r="E1248" s="58"/>
      <c r="F1248" s="58"/>
      <c r="G1248" s="58"/>
    </row>
    <row r="1249" spans="4:7" ht="12.75">
      <c r="D1249" s="58"/>
      <c r="E1249" s="58"/>
      <c r="F1249" s="58"/>
      <c r="G1249" s="58"/>
    </row>
    <row r="1250" spans="4:7" ht="12.75">
      <c r="D1250" s="58"/>
      <c r="E1250" s="58"/>
      <c r="F1250" s="58"/>
      <c r="G1250" s="58"/>
    </row>
    <row r="1251" spans="4:7" ht="12.75">
      <c r="D1251" s="58"/>
      <c r="E1251" s="58"/>
      <c r="F1251" s="58"/>
      <c r="G1251" s="58"/>
    </row>
    <row r="1252" spans="4:7" ht="12.75">
      <c r="D1252" s="58"/>
      <c r="E1252" s="58"/>
      <c r="F1252" s="58"/>
      <c r="G1252" s="58"/>
    </row>
    <row r="1253" spans="4:7" ht="12.75">
      <c r="D1253" s="58"/>
      <c r="E1253" s="58"/>
      <c r="F1253" s="58"/>
      <c r="G1253" s="58"/>
    </row>
    <row r="1254" spans="4:7" ht="12.75">
      <c r="D1254" s="58"/>
      <c r="E1254" s="58"/>
      <c r="F1254" s="58"/>
      <c r="G1254" s="58"/>
    </row>
    <row r="1255" spans="4:7" ht="12.75">
      <c r="D1255" s="58"/>
      <c r="E1255" s="58"/>
      <c r="F1255" s="58"/>
      <c r="G1255" s="58"/>
    </row>
    <row r="1256" spans="4:7" ht="12.75">
      <c r="D1256" s="58"/>
      <c r="E1256" s="58"/>
      <c r="F1256" s="58"/>
      <c r="G1256" s="58"/>
    </row>
    <row r="1257" spans="4:7" ht="12.75">
      <c r="D1257" s="58"/>
      <c r="E1257" s="58"/>
      <c r="F1257" s="58"/>
      <c r="G1257" s="58"/>
    </row>
    <row r="1258" spans="4:7" ht="12.75">
      <c r="D1258" s="58"/>
      <c r="E1258" s="58"/>
      <c r="F1258" s="58"/>
      <c r="G1258" s="58"/>
    </row>
    <row r="1259" spans="4:7" ht="12.75">
      <c r="D1259" s="58"/>
      <c r="E1259" s="58"/>
      <c r="F1259" s="58"/>
      <c r="G1259" s="58"/>
    </row>
    <row r="1260" spans="4:7" ht="12.75">
      <c r="D1260" s="58"/>
      <c r="E1260" s="58"/>
      <c r="F1260" s="58"/>
      <c r="G1260" s="58"/>
    </row>
    <row r="1261" spans="4:7" ht="12.75">
      <c r="D1261" s="58"/>
      <c r="E1261" s="58"/>
      <c r="F1261" s="58"/>
      <c r="G1261" s="58"/>
    </row>
    <row r="1262" spans="4:7" ht="12.75">
      <c r="D1262" s="58"/>
      <c r="E1262" s="58"/>
      <c r="F1262" s="58"/>
      <c r="G1262" s="58"/>
    </row>
    <row r="1263" spans="4:7" ht="12.75">
      <c r="D1263" s="58"/>
      <c r="E1263" s="58"/>
      <c r="F1263" s="58"/>
      <c r="G1263" s="58"/>
    </row>
    <row r="1264" spans="4:7" ht="12.75">
      <c r="D1264" s="58"/>
      <c r="E1264" s="58"/>
      <c r="F1264" s="58"/>
      <c r="G1264" s="58"/>
    </row>
    <row r="1265" spans="4:7" ht="12.75">
      <c r="D1265" s="58"/>
      <c r="E1265" s="58"/>
      <c r="F1265" s="58"/>
      <c r="G1265" s="58"/>
    </row>
    <row r="1266" spans="4:7" ht="12.75">
      <c r="D1266" s="58"/>
      <c r="E1266" s="58"/>
      <c r="F1266" s="58"/>
      <c r="G1266" s="58"/>
    </row>
    <row r="1267" spans="4:7" ht="12.75">
      <c r="D1267" s="58"/>
      <c r="E1267" s="58"/>
      <c r="F1267" s="58"/>
      <c r="G1267" s="58"/>
    </row>
    <row r="1268" spans="4:7" ht="12.75">
      <c r="D1268" s="58"/>
      <c r="E1268" s="58"/>
      <c r="F1268" s="58"/>
      <c r="G1268" s="58"/>
    </row>
    <row r="1269" spans="4:7" ht="12.75">
      <c r="D1269" s="58"/>
      <c r="E1269" s="58"/>
      <c r="F1269" s="58"/>
      <c r="G1269" s="58"/>
    </row>
    <row r="1270" spans="4:7" ht="12.75">
      <c r="D1270" s="58"/>
      <c r="E1270" s="58"/>
      <c r="F1270" s="58"/>
      <c r="G1270" s="58"/>
    </row>
    <row r="1271" spans="4:7" ht="12.75">
      <c r="D1271" s="58"/>
      <c r="E1271" s="58"/>
      <c r="F1271" s="58"/>
      <c r="G1271" s="58"/>
    </row>
    <row r="1272" spans="4:7" ht="12.75">
      <c r="D1272" s="58"/>
      <c r="E1272" s="58"/>
      <c r="F1272" s="58"/>
      <c r="G1272" s="58"/>
    </row>
    <row r="1273" spans="4:7" ht="12.75">
      <c r="D1273" s="58"/>
      <c r="E1273" s="58"/>
      <c r="F1273" s="58"/>
      <c r="G1273" s="58"/>
    </row>
    <row r="1274" spans="4:7" ht="12.75">
      <c r="D1274" s="58"/>
      <c r="E1274" s="58"/>
      <c r="F1274" s="58"/>
      <c r="G1274" s="58"/>
    </row>
    <row r="1275" spans="4:7" ht="12.75">
      <c r="D1275" s="58"/>
      <c r="E1275" s="58"/>
      <c r="F1275" s="58"/>
      <c r="G1275" s="58"/>
    </row>
    <row r="1276" spans="4:7" ht="12.75">
      <c r="D1276" s="58"/>
      <c r="E1276" s="58"/>
      <c r="F1276" s="58"/>
      <c r="G1276" s="58"/>
    </row>
    <row r="1277" spans="4:7" ht="12.75">
      <c r="D1277" s="58"/>
      <c r="E1277" s="58"/>
      <c r="F1277" s="58"/>
      <c r="G1277" s="58"/>
    </row>
    <row r="1278" spans="4:7" ht="12.75">
      <c r="D1278" s="58"/>
      <c r="E1278" s="58"/>
      <c r="F1278" s="58"/>
      <c r="G1278" s="58"/>
    </row>
    <row r="1279" spans="4:7" ht="12.75">
      <c r="D1279" s="58"/>
      <c r="E1279" s="58"/>
      <c r="F1279" s="58"/>
      <c r="G1279" s="58"/>
    </row>
    <row r="1280" spans="4:7" ht="12.75">
      <c r="D1280" s="58"/>
      <c r="E1280" s="58"/>
      <c r="F1280" s="58"/>
      <c r="G1280" s="58"/>
    </row>
    <row r="1281" spans="4:7" ht="12.75">
      <c r="D1281" s="58"/>
      <c r="E1281" s="58"/>
      <c r="F1281" s="58"/>
      <c r="G1281" s="58"/>
    </row>
    <row r="1282" spans="4:7" ht="12.75">
      <c r="D1282" s="58"/>
      <c r="E1282" s="58"/>
      <c r="F1282" s="58"/>
      <c r="G1282" s="58"/>
    </row>
    <row r="1283" spans="4:7" ht="12.75">
      <c r="D1283" s="58"/>
      <c r="E1283" s="58"/>
      <c r="F1283" s="58"/>
      <c r="G1283" s="58"/>
    </row>
    <row r="1284" spans="4:7" ht="12.75">
      <c r="D1284" s="58"/>
      <c r="E1284" s="58"/>
      <c r="F1284" s="58"/>
      <c r="G1284" s="58"/>
    </row>
    <row r="1285" spans="4:7" ht="12.75">
      <c r="D1285" s="58"/>
      <c r="E1285" s="58"/>
      <c r="F1285" s="58"/>
      <c r="G1285" s="58"/>
    </row>
    <row r="1286" spans="4:7" ht="12.75">
      <c r="D1286" s="58"/>
      <c r="E1286" s="58"/>
      <c r="F1286" s="58"/>
      <c r="G1286" s="58"/>
    </row>
    <row r="1287" spans="4:7" ht="12.75">
      <c r="D1287" s="58"/>
      <c r="E1287" s="58"/>
      <c r="F1287" s="58"/>
      <c r="G1287" s="58"/>
    </row>
    <row r="1288" spans="4:7" ht="12.75">
      <c r="D1288" s="58"/>
      <c r="E1288" s="58"/>
      <c r="F1288" s="58"/>
      <c r="G1288" s="58"/>
    </row>
    <row r="1289" spans="4:7" ht="12.75">
      <c r="D1289" s="58"/>
      <c r="E1289" s="58"/>
      <c r="F1289" s="58"/>
      <c r="G1289" s="58"/>
    </row>
    <row r="1290" spans="4:7" ht="12.75">
      <c r="D1290" s="58"/>
      <c r="E1290" s="58"/>
      <c r="F1290" s="58"/>
      <c r="G1290" s="58"/>
    </row>
    <row r="1291" spans="4:7" ht="12.75">
      <c r="D1291" s="58"/>
      <c r="E1291" s="58"/>
      <c r="F1291" s="58"/>
      <c r="G1291" s="58"/>
    </row>
    <row r="1292" spans="4:7" ht="12.75">
      <c r="D1292" s="58"/>
      <c r="E1292" s="58"/>
      <c r="F1292" s="58"/>
      <c r="G1292" s="58"/>
    </row>
    <row r="1293" spans="4:7" ht="12.75">
      <c r="D1293" s="58"/>
      <c r="E1293" s="58"/>
      <c r="F1293" s="58"/>
      <c r="G1293" s="58"/>
    </row>
    <row r="1294" spans="4:7" ht="12.75">
      <c r="D1294" s="58"/>
      <c r="E1294" s="58"/>
      <c r="F1294" s="58"/>
      <c r="G1294" s="58"/>
    </row>
    <row r="1295" spans="4:7" ht="12.75">
      <c r="D1295" s="58"/>
      <c r="E1295" s="58"/>
      <c r="F1295" s="58"/>
      <c r="G1295" s="58"/>
    </row>
    <row r="1296" spans="4:7" ht="12.75">
      <c r="D1296" s="58"/>
      <c r="E1296" s="58"/>
      <c r="F1296" s="58"/>
      <c r="G1296" s="58"/>
    </row>
    <row r="1297" spans="4:7" ht="12.75">
      <c r="D1297" s="58"/>
      <c r="E1297" s="58"/>
      <c r="F1297" s="58"/>
      <c r="G1297" s="58"/>
    </row>
    <row r="1298" spans="4:7" ht="12.75">
      <c r="D1298" s="58"/>
      <c r="E1298" s="58"/>
      <c r="F1298" s="58"/>
      <c r="G1298" s="58"/>
    </row>
    <row r="1299" spans="4:7" ht="12.75">
      <c r="D1299" s="58"/>
      <c r="E1299" s="58"/>
      <c r="F1299" s="58"/>
      <c r="G1299" s="58"/>
    </row>
    <row r="1300" spans="4:7" ht="12.75">
      <c r="D1300" s="58"/>
      <c r="E1300" s="58"/>
      <c r="F1300" s="58"/>
      <c r="G1300" s="58"/>
    </row>
    <row r="1301" spans="4:7" ht="12.75">
      <c r="D1301" s="58"/>
      <c r="E1301" s="58"/>
      <c r="F1301" s="58"/>
      <c r="G1301" s="58"/>
    </row>
    <row r="1302" spans="4:7" ht="12.75">
      <c r="D1302" s="58"/>
      <c r="E1302" s="58"/>
      <c r="F1302" s="58"/>
      <c r="G1302" s="58"/>
    </row>
    <row r="1303" spans="4:7" ht="12.75">
      <c r="D1303" s="58"/>
      <c r="E1303" s="58"/>
      <c r="F1303" s="58"/>
      <c r="G1303" s="58"/>
    </row>
    <row r="1304" spans="4:7" ht="12.75">
      <c r="D1304" s="58"/>
      <c r="E1304" s="58"/>
      <c r="F1304" s="58"/>
      <c r="G1304" s="58"/>
    </row>
    <row r="1305" spans="4:7" ht="12.75">
      <c r="D1305" s="58"/>
      <c r="E1305" s="58"/>
      <c r="F1305" s="58"/>
      <c r="G1305" s="58"/>
    </row>
    <row r="1306" spans="4:7" ht="12.75">
      <c r="D1306" s="58"/>
      <c r="E1306" s="58"/>
      <c r="F1306" s="58"/>
      <c r="G1306" s="58"/>
    </row>
    <row r="1307" spans="4:7" ht="12.75">
      <c r="D1307" s="58"/>
      <c r="E1307" s="58"/>
      <c r="F1307" s="58"/>
      <c r="G1307" s="58"/>
    </row>
    <row r="1308" spans="4:7" ht="12.75">
      <c r="D1308" s="58"/>
      <c r="E1308" s="58"/>
      <c r="F1308" s="58"/>
      <c r="G1308" s="58"/>
    </row>
    <row r="1309" spans="4:7" ht="12.75">
      <c r="D1309" s="58"/>
      <c r="E1309" s="58"/>
      <c r="F1309" s="58"/>
      <c r="G1309" s="58"/>
    </row>
    <row r="1310" spans="4:7" ht="12.75">
      <c r="D1310" s="58"/>
      <c r="E1310" s="58"/>
      <c r="F1310" s="58"/>
      <c r="G1310" s="58"/>
    </row>
    <row r="1311" spans="4:7" ht="12.75">
      <c r="D1311" s="58"/>
      <c r="E1311" s="58"/>
      <c r="F1311" s="58"/>
      <c r="G1311" s="58"/>
    </row>
    <row r="1312" spans="4:7" ht="12.75">
      <c r="D1312" s="58"/>
      <c r="E1312" s="58"/>
      <c r="F1312" s="58"/>
      <c r="G1312" s="58"/>
    </row>
    <row r="1313" spans="4:7" ht="12.75">
      <c r="D1313" s="58"/>
      <c r="E1313" s="58"/>
      <c r="F1313" s="58"/>
      <c r="G1313" s="58"/>
    </row>
    <row r="1314" spans="4:7" ht="12.75">
      <c r="D1314" s="58"/>
      <c r="E1314" s="58"/>
      <c r="F1314" s="58"/>
      <c r="G1314" s="58"/>
    </row>
    <row r="1315" spans="4:7" ht="12.75">
      <c r="D1315" s="58"/>
      <c r="E1315" s="58"/>
      <c r="F1315" s="58"/>
      <c r="G1315" s="58"/>
    </row>
    <row r="1316" spans="4:7" ht="12.75">
      <c r="D1316" s="58"/>
      <c r="E1316" s="58"/>
      <c r="F1316" s="58"/>
      <c r="G1316" s="58"/>
    </row>
    <row r="1317" spans="4:7" ht="12.75">
      <c r="D1317" s="58"/>
      <c r="E1317" s="58"/>
      <c r="F1317" s="58"/>
      <c r="G1317" s="58"/>
    </row>
    <row r="1318" spans="4:7" ht="12.75">
      <c r="D1318" s="58"/>
      <c r="E1318" s="58"/>
      <c r="F1318" s="58"/>
      <c r="G1318" s="58"/>
    </row>
    <row r="1319" spans="4:7" ht="12.75">
      <c r="D1319" s="58"/>
      <c r="E1319" s="58"/>
      <c r="F1319" s="58"/>
      <c r="G1319" s="58"/>
    </row>
    <row r="1320" spans="4:7" ht="12.75">
      <c r="D1320" s="58"/>
      <c r="E1320" s="58"/>
      <c r="F1320" s="58"/>
      <c r="G1320" s="58"/>
    </row>
    <row r="1321" spans="4:7" ht="12.75">
      <c r="D1321" s="58"/>
      <c r="E1321" s="58"/>
      <c r="F1321" s="58"/>
      <c r="G1321" s="58"/>
    </row>
    <row r="1322" spans="4:7" ht="12.75">
      <c r="D1322" s="58"/>
      <c r="E1322" s="58"/>
      <c r="F1322" s="58"/>
      <c r="G1322" s="58"/>
    </row>
    <row r="1323" spans="4:7" ht="12.75">
      <c r="D1323" s="58"/>
      <c r="E1323" s="58"/>
      <c r="F1323" s="58"/>
      <c r="G1323" s="58"/>
    </row>
    <row r="1324" spans="4:7" ht="12.75">
      <c r="D1324" s="58"/>
      <c r="E1324" s="58"/>
      <c r="F1324" s="58"/>
      <c r="G1324" s="58"/>
    </row>
    <row r="1325" spans="4:7" ht="12.75">
      <c r="D1325" s="58"/>
      <c r="E1325" s="58"/>
      <c r="F1325" s="58"/>
      <c r="G1325" s="58"/>
    </row>
    <row r="1326" spans="4:7" ht="12.75">
      <c r="D1326" s="58"/>
      <c r="E1326" s="58"/>
      <c r="F1326" s="58"/>
      <c r="G1326" s="58"/>
    </row>
    <row r="1327" spans="4:7" ht="12.75">
      <c r="D1327" s="58"/>
      <c r="E1327" s="58"/>
      <c r="F1327" s="58"/>
      <c r="G1327" s="58"/>
    </row>
    <row r="1328" spans="4:7" ht="12.75">
      <c r="D1328" s="58"/>
      <c r="E1328" s="58"/>
      <c r="F1328" s="58"/>
      <c r="G1328" s="58"/>
    </row>
    <row r="1329" spans="4:7" ht="12.75">
      <c r="D1329" s="58"/>
      <c r="E1329" s="58"/>
      <c r="F1329" s="58"/>
      <c r="G1329" s="58"/>
    </row>
    <row r="1330" spans="4:7" ht="12.75">
      <c r="D1330" s="58"/>
      <c r="E1330" s="58"/>
      <c r="F1330" s="58"/>
      <c r="G1330" s="58"/>
    </row>
    <row r="1331" spans="4:7" ht="12.75">
      <c r="D1331" s="58"/>
      <c r="E1331" s="58"/>
      <c r="F1331" s="58"/>
      <c r="G1331" s="58"/>
    </row>
    <row r="1332" spans="4:7" ht="12.75">
      <c r="D1332" s="58"/>
      <c r="E1332" s="58"/>
      <c r="F1332" s="58"/>
      <c r="G1332" s="58"/>
    </row>
    <row r="1333" spans="4:7" ht="12.75">
      <c r="D1333" s="58"/>
      <c r="E1333" s="58"/>
      <c r="F1333" s="58"/>
      <c r="G1333" s="58"/>
    </row>
    <row r="1334" spans="4:7" ht="12.75">
      <c r="D1334" s="58"/>
      <c r="E1334" s="58"/>
      <c r="F1334" s="58"/>
      <c r="G1334" s="58"/>
    </row>
    <row r="1335" spans="4:7" ht="12.75">
      <c r="D1335" s="58"/>
      <c r="E1335" s="58"/>
      <c r="F1335" s="58"/>
      <c r="G1335" s="58"/>
    </row>
    <row r="1336" spans="4:7" ht="12.75">
      <c r="D1336" s="58"/>
      <c r="E1336" s="58"/>
      <c r="F1336" s="58"/>
      <c r="G1336" s="58"/>
    </row>
    <row r="1337" spans="4:7" ht="12.75">
      <c r="D1337" s="58"/>
      <c r="E1337" s="58"/>
      <c r="F1337" s="58"/>
      <c r="G1337" s="58"/>
    </row>
    <row r="1338" spans="4:7" ht="12.75">
      <c r="D1338" s="58"/>
      <c r="E1338" s="58"/>
      <c r="F1338" s="58"/>
      <c r="G1338" s="58"/>
    </row>
    <row r="1339" spans="4:7" ht="12.75">
      <c r="D1339" s="58"/>
      <c r="E1339" s="58"/>
      <c r="F1339" s="58"/>
      <c r="G1339" s="58"/>
    </row>
    <row r="1340" spans="4:7" ht="12.75">
      <c r="D1340" s="58"/>
      <c r="E1340" s="58"/>
      <c r="F1340" s="58"/>
      <c r="G1340" s="58"/>
    </row>
    <row r="1341" spans="4:7" ht="12.75">
      <c r="D1341" s="58"/>
      <c r="E1341" s="58"/>
      <c r="F1341" s="58"/>
      <c r="G1341" s="58"/>
    </row>
    <row r="1342" spans="4:7" ht="12.75">
      <c r="D1342" s="58"/>
      <c r="E1342" s="58"/>
      <c r="F1342" s="58"/>
      <c r="G1342" s="58"/>
    </row>
    <row r="1343" spans="4:7" ht="12.75">
      <c r="D1343" s="58"/>
      <c r="E1343" s="58"/>
      <c r="F1343" s="58"/>
      <c r="G1343" s="58"/>
    </row>
    <row r="1344" spans="4:7" ht="12.75">
      <c r="D1344" s="58"/>
      <c r="E1344" s="58"/>
      <c r="F1344" s="58"/>
      <c r="G1344" s="58"/>
    </row>
    <row r="1345" spans="4:7" ht="12.75">
      <c r="D1345" s="58"/>
      <c r="E1345" s="58"/>
      <c r="F1345" s="58"/>
      <c r="G1345" s="58"/>
    </row>
    <row r="1346" spans="4:7" ht="12.75">
      <c r="D1346" s="58"/>
      <c r="E1346" s="58"/>
      <c r="F1346" s="58"/>
      <c r="G1346" s="58"/>
    </row>
    <row r="1347" spans="4:7" ht="12.75">
      <c r="D1347" s="58"/>
      <c r="E1347" s="58"/>
      <c r="F1347" s="58"/>
      <c r="G1347" s="58"/>
    </row>
    <row r="1348" spans="4:7" ht="12.75">
      <c r="D1348" s="58"/>
      <c r="E1348" s="58"/>
      <c r="F1348" s="58"/>
      <c r="G1348" s="58"/>
    </row>
    <row r="1349" spans="4:7" ht="12.75">
      <c r="D1349" s="58"/>
      <c r="E1349" s="58"/>
      <c r="F1349" s="58"/>
      <c r="G1349" s="58"/>
    </row>
    <row r="1350" spans="4:7" ht="12.75">
      <c r="D1350" s="58"/>
      <c r="E1350" s="58"/>
      <c r="F1350" s="58"/>
      <c r="G1350" s="58"/>
    </row>
    <row r="1351" spans="4:7" ht="12.75">
      <c r="D1351" s="58"/>
      <c r="E1351" s="58"/>
      <c r="F1351" s="58"/>
      <c r="G1351" s="58"/>
    </row>
    <row r="1352" spans="4:7" ht="12.75">
      <c r="D1352" s="58"/>
      <c r="E1352" s="58"/>
      <c r="F1352" s="58"/>
      <c r="G1352" s="58"/>
    </row>
    <row r="1353" spans="4:7" ht="12.75">
      <c r="D1353" s="58"/>
      <c r="E1353" s="58"/>
      <c r="F1353" s="58"/>
      <c r="G1353" s="58"/>
    </row>
    <row r="1354" spans="4:7" ht="12.75">
      <c r="D1354" s="58"/>
      <c r="E1354" s="58"/>
      <c r="F1354" s="58"/>
      <c r="G1354" s="58"/>
    </row>
    <row r="1355" spans="4:7" ht="12.75">
      <c r="D1355" s="58"/>
      <c r="E1355" s="58"/>
      <c r="F1355" s="58"/>
      <c r="G1355" s="58"/>
    </row>
    <row r="1356" spans="4:7" ht="12.75">
      <c r="D1356" s="58"/>
      <c r="E1356" s="58"/>
      <c r="F1356" s="58"/>
      <c r="G1356" s="58"/>
    </row>
    <row r="1357" spans="4:7" ht="12.75">
      <c r="D1357" s="58"/>
      <c r="E1357" s="58"/>
      <c r="F1357" s="58"/>
      <c r="G1357" s="58"/>
    </row>
    <row r="1358" spans="4:7" ht="12.75">
      <c r="D1358" s="58"/>
      <c r="E1358" s="58"/>
      <c r="F1358" s="58"/>
      <c r="G1358" s="58"/>
    </row>
    <row r="1359" spans="4:7" ht="12.75">
      <c r="D1359" s="58"/>
      <c r="E1359" s="58"/>
      <c r="F1359" s="58"/>
      <c r="G1359" s="58"/>
    </row>
    <row r="1360" spans="4:7" ht="12.75">
      <c r="D1360" s="58"/>
      <c r="E1360" s="58"/>
      <c r="F1360" s="58"/>
      <c r="G1360" s="58"/>
    </row>
    <row r="1361" spans="4:7" ht="12.75">
      <c r="D1361" s="58"/>
      <c r="E1361" s="58"/>
      <c r="F1361" s="58"/>
      <c r="G1361" s="58"/>
    </row>
    <row r="1362" spans="4:7" ht="12.75">
      <c r="D1362" s="58"/>
      <c r="E1362" s="58"/>
      <c r="F1362" s="58"/>
      <c r="G1362" s="58"/>
    </row>
    <row r="1363" spans="4:7" ht="12.75">
      <c r="D1363" s="58"/>
      <c r="E1363" s="58"/>
      <c r="F1363" s="58"/>
      <c r="G1363" s="58"/>
    </row>
    <row r="1364" spans="4:7" ht="12.75">
      <c r="D1364" s="58"/>
      <c r="E1364" s="58"/>
      <c r="F1364" s="58"/>
      <c r="G1364" s="58"/>
    </row>
    <row r="1365" spans="4:7" ht="12.75">
      <c r="D1365" s="58"/>
      <c r="E1365" s="58"/>
      <c r="F1365" s="58"/>
      <c r="G1365" s="58"/>
    </row>
    <row r="1366" spans="4:7" ht="12.75">
      <c r="D1366" s="58"/>
      <c r="E1366" s="58"/>
      <c r="F1366" s="58"/>
      <c r="G1366" s="58"/>
    </row>
    <row r="1367" spans="4:7" ht="12.75">
      <c r="D1367" s="58"/>
      <c r="E1367" s="58"/>
      <c r="F1367" s="58"/>
      <c r="G1367" s="58"/>
    </row>
    <row r="1368" spans="4:7" ht="12.75">
      <c r="D1368" s="58"/>
      <c r="E1368" s="58"/>
      <c r="F1368" s="58"/>
      <c r="G1368" s="58"/>
    </row>
    <row r="1369" spans="4:7" ht="12.75">
      <c r="D1369" s="58"/>
      <c r="E1369" s="58"/>
      <c r="F1369" s="58"/>
      <c r="G1369" s="58"/>
    </row>
    <row r="1370" spans="4:7" ht="12.75">
      <c r="D1370" s="58"/>
      <c r="E1370" s="58"/>
      <c r="F1370" s="58"/>
      <c r="G1370" s="58"/>
    </row>
    <row r="1371" spans="4:7" ht="12.75">
      <c r="D1371" s="58"/>
      <c r="E1371" s="58"/>
      <c r="F1371" s="58"/>
      <c r="G1371" s="58"/>
    </row>
    <row r="1372" spans="4:7" ht="12.75">
      <c r="D1372" s="58"/>
      <c r="E1372" s="58"/>
      <c r="F1372" s="58"/>
      <c r="G1372" s="58"/>
    </row>
    <row r="1373" spans="4:7" ht="12.75">
      <c r="D1373" s="58"/>
      <c r="E1373" s="58"/>
      <c r="F1373" s="58"/>
      <c r="G1373" s="58"/>
    </row>
    <row r="1374" spans="4:7" ht="12.75">
      <c r="D1374" s="58"/>
      <c r="E1374" s="58"/>
      <c r="F1374" s="58"/>
      <c r="G1374" s="58"/>
    </row>
    <row r="1375" spans="4:7" ht="12.75">
      <c r="D1375" s="58"/>
      <c r="E1375" s="58"/>
      <c r="F1375" s="58"/>
      <c r="G1375" s="58"/>
    </row>
    <row r="1376" spans="4:7" ht="12.75">
      <c r="D1376" s="58"/>
      <c r="E1376" s="58"/>
      <c r="F1376" s="58"/>
      <c r="G1376" s="58"/>
    </row>
    <row r="1377" spans="4:7" ht="12.75">
      <c r="D1377" s="58"/>
      <c r="E1377" s="58"/>
      <c r="F1377" s="58"/>
      <c r="G1377" s="58"/>
    </row>
    <row r="1378" spans="4:7" ht="12.75">
      <c r="D1378" s="58"/>
      <c r="E1378" s="58"/>
      <c r="F1378" s="58"/>
      <c r="G1378" s="58"/>
    </row>
    <row r="1379" spans="4:7" ht="12.75">
      <c r="D1379" s="58"/>
      <c r="E1379" s="58"/>
      <c r="F1379" s="58"/>
      <c r="G1379" s="58"/>
    </row>
    <row r="1380" spans="4:7" ht="12.75">
      <c r="D1380" s="58"/>
      <c r="E1380" s="58"/>
      <c r="F1380" s="58"/>
      <c r="G1380" s="58"/>
    </row>
    <row r="1381" spans="4:7" ht="12.75">
      <c r="D1381" s="58"/>
      <c r="E1381" s="58"/>
      <c r="F1381" s="58"/>
      <c r="G1381" s="58"/>
    </row>
    <row r="1382" spans="4:7" ht="12.75">
      <c r="D1382" s="58"/>
      <c r="E1382" s="58"/>
      <c r="F1382" s="58"/>
      <c r="G1382" s="58"/>
    </row>
    <row r="1383" spans="4:7" ht="12.75">
      <c r="D1383" s="58"/>
      <c r="E1383" s="58"/>
      <c r="F1383" s="58"/>
      <c r="G1383" s="58"/>
    </row>
    <row r="1384" spans="4:7" ht="12.75">
      <c r="D1384" s="58"/>
      <c r="E1384" s="58"/>
      <c r="F1384" s="58"/>
      <c r="G1384" s="58"/>
    </row>
    <row r="1385" spans="4:7" ht="12.75">
      <c r="D1385" s="58"/>
      <c r="E1385" s="58"/>
      <c r="F1385" s="58"/>
      <c r="G1385" s="58"/>
    </row>
    <row r="1386" spans="4:7" ht="12.75">
      <c r="D1386" s="58"/>
      <c r="E1386" s="58"/>
      <c r="F1386" s="58"/>
      <c r="G1386" s="58"/>
    </row>
    <row r="1387" spans="4:7" ht="12.75">
      <c r="D1387" s="58"/>
      <c r="E1387" s="58"/>
      <c r="F1387" s="58"/>
      <c r="G1387" s="58"/>
    </row>
    <row r="1388" spans="4:7" ht="12.75">
      <c r="D1388" s="58"/>
      <c r="E1388" s="58"/>
      <c r="F1388" s="58"/>
      <c r="G1388" s="58"/>
    </row>
    <row r="1389" spans="4:7" ht="12.75">
      <c r="D1389" s="58"/>
      <c r="E1389" s="58"/>
      <c r="F1389" s="58"/>
      <c r="G1389" s="58"/>
    </row>
    <row r="1390" spans="4:7" ht="12.75">
      <c r="D1390" s="58"/>
      <c r="E1390" s="58"/>
      <c r="F1390" s="58"/>
      <c r="G1390" s="58"/>
    </row>
    <row r="1391" spans="4:7" ht="12.75">
      <c r="D1391" s="58"/>
      <c r="E1391" s="58"/>
      <c r="F1391" s="58"/>
      <c r="G1391" s="58"/>
    </row>
    <row r="1392" spans="4:7" ht="12.75">
      <c r="D1392" s="58"/>
      <c r="E1392" s="58"/>
      <c r="F1392" s="58"/>
      <c r="G1392" s="58"/>
    </row>
    <row r="1393" spans="4:7" ht="12.75">
      <c r="D1393" s="58"/>
      <c r="E1393" s="58"/>
      <c r="F1393" s="58"/>
      <c r="G1393" s="58"/>
    </row>
    <row r="1394" spans="4:7" ht="12.75">
      <c r="D1394" s="58"/>
      <c r="E1394" s="58"/>
      <c r="F1394" s="58"/>
      <c r="G1394" s="58"/>
    </row>
    <row r="1395" spans="4:7" ht="12.75">
      <c r="D1395" s="58"/>
      <c r="E1395" s="58"/>
      <c r="F1395" s="58"/>
      <c r="G1395" s="58"/>
    </row>
    <row r="1396" spans="4:7" ht="12.75">
      <c r="D1396" s="58"/>
      <c r="E1396" s="58"/>
      <c r="F1396" s="58"/>
      <c r="G1396" s="58"/>
    </row>
    <row r="1397" spans="4:7" ht="12.75">
      <c r="D1397" s="58"/>
      <c r="E1397" s="58"/>
      <c r="F1397" s="58"/>
      <c r="G1397" s="58"/>
    </row>
    <row r="1398" spans="4:7" ht="12.75">
      <c r="D1398" s="58"/>
      <c r="E1398" s="58"/>
      <c r="F1398" s="58"/>
      <c r="G1398" s="58"/>
    </row>
    <row r="1399" spans="4:7" ht="12.75">
      <c r="D1399" s="58"/>
      <c r="E1399" s="58"/>
      <c r="F1399" s="58"/>
      <c r="G1399" s="58"/>
    </row>
    <row r="1400" spans="4:7" ht="12.75">
      <c r="D1400" s="58"/>
      <c r="E1400" s="58"/>
      <c r="F1400" s="58"/>
      <c r="G1400" s="58"/>
    </row>
    <row r="1401" spans="4:7" ht="12.75">
      <c r="D1401" s="58"/>
      <c r="E1401" s="58"/>
      <c r="F1401" s="58"/>
      <c r="G1401" s="58"/>
    </row>
    <row r="1402" spans="4:7" ht="12.75">
      <c r="D1402" s="58"/>
      <c r="E1402" s="58"/>
      <c r="F1402" s="58"/>
      <c r="G1402" s="58"/>
    </row>
    <row r="1403" spans="4:7" ht="12.75">
      <c r="D1403" s="58"/>
      <c r="E1403" s="58"/>
      <c r="F1403" s="58"/>
      <c r="G1403" s="58"/>
    </row>
    <row r="1404" spans="4:7" ht="12.75">
      <c r="D1404" s="58"/>
      <c r="E1404" s="58"/>
      <c r="F1404" s="58"/>
      <c r="G1404" s="58"/>
    </row>
    <row r="1405" spans="4:7" ht="12.75">
      <c r="D1405" s="58"/>
      <c r="E1405" s="58"/>
      <c r="F1405" s="58"/>
      <c r="G1405" s="58"/>
    </row>
    <row r="1406" spans="4:7" ht="12.75">
      <c r="D1406" s="58"/>
      <c r="E1406" s="58"/>
      <c r="F1406" s="58"/>
      <c r="G1406" s="58"/>
    </row>
    <row r="1407" spans="4:7" ht="12.75">
      <c r="D1407" s="58"/>
      <c r="E1407" s="58"/>
      <c r="F1407" s="58"/>
      <c r="G1407" s="58"/>
    </row>
    <row r="1408" spans="4:7" ht="12.75">
      <c r="D1408" s="58"/>
      <c r="E1408" s="58"/>
      <c r="F1408" s="58"/>
      <c r="G1408" s="58"/>
    </row>
    <row r="1409" spans="4:7" ht="12.75">
      <c r="D1409" s="58"/>
      <c r="E1409" s="58"/>
      <c r="F1409" s="58"/>
      <c r="G1409" s="58"/>
    </row>
    <row r="1410" spans="4:7" ht="12.75">
      <c r="D1410" s="58"/>
      <c r="E1410" s="58"/>
      <c r="F1410" s="58"/>
      <c r="G1410" s="58"/>
    </row>
    <row r="1411" spans="4:7" ht="12.75">
      <c r="D1411" s="58"/>
      <c r="E1411" s="58"/>
      <c r="F1411" s="58"/>
      <c r="G1411" s="58"/>
    </row>
    <row r="1412" spans="4:7" ht="12.75">
      <c r="D1412" s="58"/>
      <c r="E1412" s="58"/>
      <c r="F1412" s="58"/>
      <c r="G1412" s="58"/>
    </row>
    <row r="1413" spans="4:7" ht="12.75">
      <c r="D1413" s="58"/>
      <c r="E1413" s="58"/>
      <c r="F1413" s="58"/>
      <c r="G1413" s="58"/>
    </row>
    <row r="1414" spans="4:7" ht="12.75">
      <c r="D1414" s="58"/>
      <c r="E1414" s="58"/>
      <c r="F1414" s="58"/>
      <c r="G1414" s="58"/>
    </row>
    <row r="1415" spans="4:7" ht="12.75">
      <c r="D1415" s="58"/>
      <c r="E1415" s="58"/>
      <c r="F1415" s="58"/>
      <c r="G1415" s="58"/>
    </row>
    <row r="1416" spans="4:7" ht="12.75">
      <c r="D1416" s="58"/>
      <c r="E1416" s="58"/>
      <c r="F1416" s="58"/>
      <c r="G1416" s="58"/>
    </row>
    <row r="1417" spans="4:7" ht="12.75">
      <c r="D1417" s="58"/>
      <c r="E1417" s="58"/>
      <c r="F1417" s="58"/>
      <c r="G1417" s="58"/>
    </row>
    <row r="1418" spans="4:7" ht="12.75">
      <c r="D1418" s="58"/>
      <c r="E1418" s="58"/>
      <c r="F1418" s="58"/>
      <c r="G1418" s="58"/>
    </row>
    <row r="1419" spans="4:7" ht="12.75">
      <c r="D1419" s="58"/>
      <c r="E1419" s="58"/>
      <c r="F1419" s="58"/>
      <c r="G1419" s="58"/>
    </row>
    <row r="1420" spans="4:7" ht="12.75">
      <c r="D1420" s="58"/>
      <c r="E1420" s="58"/>
      <c r="F1420" s="58"/>
      <c r="G1420" s="58"/>
    </row>
    <row r="1421" spans="4:7" ht="12.75">
      <c r="D1421" s="58"/>
      <c r="E1421" s="58"/>
      <c r="F1421" s="58"/>
      <c r="G1421" s="58"/>
    </row>
    <row r="1422" spans="4:7" ht="12.75">
      <c r="D1422" s="58"/>
      <c r="E1422" s="58"/>
      <c r="F1422" s="58"/>
      <c r="G1422" s="58"/>
    </row>
    <row r="1423" spans="4:7" ht="12.75">
      <c r="D1423" s="58"/>
      <c r="E1423" s="58"/>
      <c r="F1423" s="58"/>
      <c r="G1423" s="58"/>
    </row>
    <row r="1424" spans="4:7" ht="12.75">
      <c r="D1424" s="58"/>
      <c r="E1424" s="58"/>
      <c r="F1424" s="58"/>
      <c r="G1424" s="58"/>
    </row>
    <row r="1425" spans="4:7" ht="12.75">
      <c r="D1425" s="58"/>
      <c r="E1425" s="58"/>
      <c r="F1425" s="58"/>
      <c r="G1425" s="58"/>
    </row>
    <row r="1426" spans="4:7" ht="12.75">
      <c r="D1426" s="58"/>
      <c r="E1426" s="58"/>
      <c r="F1426" s="58"/>
      <c r="G1426" s="58"/>
    </row>
    <row r="1427" spans="4:7" ht="12.75">
      <c r="D1427" s="58"/>
      <c r="E1427" s="58"/>
      <c r="F1427" s="58"/>
      <c r="G1427" s="58"/>
    </row>
    <row r="1428" spans="4:7" ht="12.75">
      <c r="D1428" s="58"/>
      <c r="E1428" s="58"/>
      <c r="F1428" s="58"/>
      <c r="G1428" s="58"/>
    </row>
    <row r="1429" spans="4:7" ht="12.75">
      <c r="D1429" s="58"/>
      <c r="E1429" s="58"/>
      <c r="F1429" s="58"/>
      <c r="G1429" s="58"/>
    </row>
    <row r="1430" spans="4:7" ht="12.75">
      <c r="D1430" s="58"/>
      <c r="E1430" s="58"/>
      <c r="F1430" s="58"/>
      <c r="G1430" s="58"/>
    </row>
    <row r="1431" spans="4:7" ht="12.75">
      <c r="D1431" s="58"/>
      <c r="E1431" s="58"/>
      <c r="F1431" s="58"/>
      <c r="G1431" s="58"/>
    </row>
    <row r="1432" spans="4:7" ht="12.75">
      <c r="D1432" s="58"/>
      <c r="E1432" s="58"/>
      <c r="F1432" s="58"/>
      <c r="G1432" s="58"/>
    </row>
    <row r="1433" spans="4:7" ht="12.75">
      <c r="D1433" s="58"/>
      <c r="E1433" s="58"/>
      <c r="F1433" s="58"/>
      <c r="G1433" s="58"/>
    </row>
    <row r="1434" spans="4:7" ht="12.75">
      <c r="D1434" s="58"/>
      <c r="E1434" s="58"/>
      <c r="F1434" s="58"/>
      <c r="G1434" s="58"/>
    </row>
    <row r="1435" spans="4:7" ht="12.75">
      <c r="D1435" s="58"/>
      <c r="E1435" s="58"/>
      <c r="F1435" s="58"/>
      <c r="G1435" s="58"/>
    </row>
    <row r="1436" spans="4:7" ht="12.75">
      <c r="D1436" s="58"/>
      <c r="E1436" s="58"/>
      <c r="F1436" s="58"/>
      <c r="G1436" s="58"/>
    </row>
    <row r="1437" spans="4:7" ht="12.75">
      <c r="D1437" s="58"/>
      <c r="E1437" s="58"/>
      <c r="F1437" s="58"/>
      <c r="G1437" s="58"/>
    </row>
    <row r="1438" spans="4:7" ht="12.75">
      <c r="D1438" s="58"/>
      <c r="E1438" s="58"/>
      <c r="F1438" s="58"/>
      <c r="G1438" s="58"/>
    </row>
    <row r="1439" spans="4:7" ht="12.75">
      <c r="D1439" s="58"/>
      <c r="E1439" s="58"/>
      <c r="F1439" s="58"/>
      <c r="G1439" s="58"/>
    </row>
    <row r="1440" spans="4:7" ht="12.75">
      <c r="D1440" s="58"/>
      <c r="E1440" s="58"/>
      <c r="F1440" s="58"/>
      <c r="G1440" s="58"/>
    </row>
    <row r="1441" spans="4:7" ht="12.75">
      <c r="D1441" s="58"/>
      <c r="E1441" s="58"/>
      <c r="F1441" s="58"/>
      <c r="G1441" s="58"/>
    </row>
    <row r="1442" spans="4:7" ht="12.75">
      <c r="D1442" s="58"/>
      <c r="E1442" s="58"/>
      <c r="F1442" s="58"/>
      <c r="G1442" s="58"/>
    </row>
    <row r="1443" spans="4:7" ht="12.75">
      <c r="D1443" s="58"/>
      <c r="E1443" s="58"/>
      <c r="F1443" s="58"/>
      <c r="G1443" s="58"/>
    </row>
    <row r="1444" spans="4:7" ht="12.75">
      <c r="D1444" s="58"/>
      <c r="E1444" s="58"/>
      <c r="F1444" s="58"/>
      <c r="G1444" s="58"/>
    </row>
    <row r="1445" spans="4:7" ht="12.75">
      <c r="D1445" s="58"/>
      <c r="E1445" s="58"/>
      <c r="F1445" s="58"/>
      <c r="G1445" s="58"/>
    </row>
    <row r="1446" spans="4:7" ht="12.75">
      <c r="D1446" s="58"/>
      <c r="E1446" s="58"/>
      <c r="F1446" s="58"/>
      <c r="G1446" s="58"/>
    </row>
    <row r="1447" spans="4:7" ht="12.75">
      <c r="D1447" s="58"/>
      <c r="E1447" s="58"/>
      <c r="F1447" s="58"/>
      <c r="G1447" s="58"/>
    </row>
    <row r="1448" spans="4:7" ht="12.75">
      <c r="D1448" s="58"/>
      <c r="E1448" s="58"/>
      <c r="F1448" s="58"/>
      <c r="G1448" s="58"/>
    </row>
    <row r="1449" spans="4:7" ht="12.75">
      <c r="D1449" s="58"/>
      <c r="E1449" s="58"/>
      <c r="F1449" s="58"/>
      <c r="G1449" s="58"/>
    </row>
    <row r="1450" spans="4:7" ht="12.75">
      <c r="D1450" s="58"/>
      <c r="E1450" s="58"/>
      <c r="F1450" s="58"/>
      <c r="G1450" s="58"/>
    </row>
    <row r="1451" spans="4:7" ht="12.75">
      <c r="D1451" s="58"/>
      <c r="E1451" s="58"/>
      <c r="F1451" s="58"/>
      <c r="G1451" s="58"/>
    </row>
    <row r="1452" spans="4:7" ht="12.75">
      <c r="D1452" s="58"/>
      <c r="E1452" s="58"/>
      <c r="F1452" s="58"/>
      <c r="G1452" s="58"/>
    </row>
    <row r="1453" spans="4:7" ht="12.75">
      <c r="D1453" s="58"/>
      <c r="E1453" s="58"/>
      <c r="F1453" s="58"/>
      <c r="G1453" s="58"/>
    </row>
    <row r="1454" spans="4:7" ht="12.75">
      <c r="D1454" s="58"/>
      <c r="E1454" s="58"/>
      <c r="F1454" s="58"/>
      <c r="G1454" s="58"/>
    </row>
    <row r="1455" spans="4:7" ht="12.75">
      <c r="D1455" s="58"/>
      <c r="E1455" s="58"/>
      <c r="F1455" s="58"/>
      <c r="G1455" s="58"/>
    </row>
    <row r="1456" spans="4:7" ht="12.75">
      <c r="D1456" s="58"/>
      <c r="E1456" s="58"/>
      <c r="F1456" s="58"/>
      <c r="G1456" s="58"/>
    </row>
    <row r="1457" spans="4:7" ht="12.75">
      <c r="D1457" s="58"/>
      <c r="E1457" s="58"/>
      <c r="F1457" s="58"/>
      <c r="G1457" s="58"/>
    </row>
    <row r="1458" spans="4:7" ht="12.75">
      <c r="D1458" s="58"/>
      <c r="E1458" s="58"/>
      <c r="F1458" s="58"/>
      <c r="G1458" s="58"/>
    </row>
    <row r="1459" spans="4:7" ht="12.75">
      <c r="D1459" s="58"/>
      <c r="E1459" s="58"/>
      <c r="F1459" s="58"/>
      <c r="G1459" s="58"/>
    </row>
    <row r="1460" spans="4:7" ht="12.75">
      <c r="D1460" s="58"/>
      <c r="E1460" s="58"/>
      <c r="F1460" s="58"/>
      <c r="G1460" s="58"/>
    </row>
    <row r="1461" spans="4:7" ht="12.75">
      <c r="D1461" s="58"/>
      <c r="E1461" s="58"/>
      <c r="F1461" s="58"/>
      <c r="G1461" s="58"/>
    </row>
    <row r="1462" spans="4:7" ht="12.75">
      <c r="D1462" s="58"/>
      <c r="E1462" s="58"/>
      <c r="F1462" s="58"/>
      <c r="G1462" s="58"/>
    </row>
    <row r="1463" spans="4:7" ht="12.75">
      <c r="D1463" s="58"/>
      <c r="E1463" s="58"/>
      <c r="F1463" s="58"/>
      <c r="G1463" s="58"/>
    </row>
    <row r="1464" spans="4:7" ht="12.75">
      <c r="D1464" s="58"/>
      <c r="E1464" s="58"/>
      <c r="F1464" s="58"/>
      <c r="G1464" s="58"/>
    </row>
    <row r="1465" spans="4:7" ht="12.75">
      <c r="D1465" s="58"/>
      <c r="E1465" s="58"/>
      <c r="F1465" s="58"/>
      <c r="G1465" s="58"/>
    </row>
    <row r="1466" spans="4:7" ht="12.75">
      <c r="D1466" s="58"/>
      <c r="E1466" s="58"/>
      <c r="F1466" s="58"/>
      <c r="G1466" s="58"/>
    </row>
    <row r="1467" spans="4:7" ht="12.75">
      <c r="D1467" s="58"/>
      <c r="E1467" s="58"/>
      <c r="F1467" s="58"/>
      <c r="G1467" s="58"/>
    </row>
    <row r="1468" spans="4:7" ht="12.75">
      <c r="D1468" s="58"/>
      <c r="E1468" s="58"/>
      <c r="F1468" s="58"/>
      <c r="G1468" s="58"/>
    </row>
    <row r="1469" spans="4:7" ht="12.75">
      <c r="D1469" s="58"/>
      <c r="E1469" s="58"/>
      <c r="F1469" s="58"/>
      <c r="G1469" s="58"/>
    </row>
    <row r="1470" spans="4:7" ht="12.75">
      <c r="D1470" s="58"/>
      <c r="E1470" s="58"/>
      <c r="F1470" s="58"/>
      <c r="G1470" s="58"/>
    </row>
    <row r="1471" spans="4:7" ht="12.75">
      <c r="D1471" s="58"/>
      <c r="E1471" s="58"/>
      <c r="F1471" s="58"/>
      <c r="G1471" s="58"/>
    </row>
    <row r="1472" spans="4:7" ht="12.75">
      <c r="D1472" s="58"/>
      <c r="E1472" s="58"/>
      <c r="F1472" s="58"/>
      <c r="G1472" s="58"/>
    </row>
    <row r="1473" spans="4:7" ht="12.75">
      <c r="D1473" s="58"/>
      <c r="E1473" s="58"/>
      <c r="F1473" s="58"/>
      <c r="G1473" s="58"/>
    </row>
    <row r="1474" spans="4:7" ht="12.75">
      <c r="D1474" s="58"/>
      <c r="E1474" s="58"/>
      <c r="F1474" s="58"/>
      <c r="G1474" s="58"/>
    </row>
    <row r="1475" spans="4:7" ht="12.75">
      <c r="D1475" s="58"/>
      <c r="E1475" s="58"/>
      <c r="F1475" s="58"/>
      <c r="G1475" s="58"/>
    </row>
    <row r="1476" spans="4:7" ht="12.75">
      <c r="D1476" s="58"/>
      <c r="E1476" s="58"/>
      <c r="F1476" s="58"/>
      <c r="G1476" s="58"/>
    </row>
    <row r="1477" spans="4:7" ht="12.75">
      <c r="D1477" s="58"/>
      <c r="E1477" s="58"/>
      <c r="F1477" s="58"/>
      <c r="G1477" s="58"/>
    </row>
    <row r="1478" spans="4:7" ht="12.75">
      <c r="D1478" s="58"/>
      <c r="E1478" s="58"/>
      <c r="F1478" s="58"/>
      <c r="G1478" s="58"/>
    </row>
    <row r="1479" spans="4:7" ht="12.75">
      <c r="D1479" s="58"/>
      <c r="E1479" s="58"/>
      <c r="F1479" s="58"/>
      <c r="G1479" s="58"/>
    </row>
    <row r="1480" spans="4:7" ht="12.75">
      <c r="D1480" s="58"/>
      <c r="E1480" s="58"/>
      <c r="F1480" s="58"/>
      <c r="G1480" s="58"/>
    </row>
    <row r="1481" spans="4:7" ht="12.75">
      <c r="D1481" s="58"/>
      <c r="E1481" s="58"/>
      <c r="F1481" s="58"/>
      <c r="G1481" s="58"/>
    </row>
    <row r="1482" spans="4:7" ht="12.75">
      <c r="D1482" s="58"/>
      <c r="E1482" s="58"/>
      <c r="F1482" s="58"/>
      <c r="G1482" s="58"/>
    </row>
    <row r="1483" spans="4:7" ht="12.75">
      <c r="D1483" s="58"/>
      <c r="E1483" s="58"/>
      <c r="F1483" s="58"/>
      <c r="G1483" s="58"/>
    </row>
    <row r="1484" spans="4:7" ht="12.75">
      <c r="D1484" s="58"/>
      <c r="E1484" s="58"/>
      <c r="F1484" s="58"/>
      <c r="G1484" s="58"/>
    </row>
    <row r="1485" spans="4:7" ht="12.75">
      <c r="D1485" s="58"/>
      <c r="E1485" s="58"/>
      <c r="F1485" s="58"/>
      <c r="G1485" s="58"/>
    </row>
    <row r="1486" spans="4:7" ht="12.75">
      <c r="D1486" s="58"/>
      <c r="E1486" s="58"/>
      <c r="F1486" s="58"/>
      <c r="G1486" s="58"/>
    </row>
    <row r="1487" spans="4:7" ht="12.75">
      <c r="D1487" s="58"/>
      <c r="E1487" s="58"/>
      <c r="F1487" s="58"/>
      <c r="G1487" s="58"/>
    </row>
    <row r="1488" spans="4:7" ht="12.75">
      <c r="D1488" s="58"/>
      <c r="E1488" s="58"/>
      <c r="F1488" s="58"/>
      <c r="G1488" s="58"/>
    </row>
    <row r="1489" spans="4:7" ht="12.75">
      <c r="D1489" s="58"/>
      <c r="E1489" s="58"/>
      <c r="F1489" s="58"/>
      <c r="G1489" s="58"/>
    </row>
    <row r="1490" spans="4:7" ht="12.75">
      <c r="D1490" s="58"/>
      <c r="E1490" s="58"/>
      <c r="F1490" s="58"/>
      <c r="G1490" s="58"/>
    </row>
    <row r="1491" spans="4:7" ht="12.75">
      <c r="D1491" s="58"/>
      <c r="E1491" s="58"/>
      <c r="F1491" s="58"/>
      <c r="G1491" s="58"/>
    </row>
    <row r="1492" spans="4:7" ht="12.75">
      <c r="D1492" s="58"/>
      <c r="E1492" s="58"/>
      <c r="F1492" s="58"/>
      <c r="G1492" s="58"/>
    </row>
    <row r="1493" spans="4:7" ht="12.75">
      <c r="D1493" s="58"/>
      <c r="E1493" s="58"/>
      <c r="F1493" s="58"/>
      <c r="G1493" s="58"/>
    </row>
    <row r="1494" spans="4:7" ht="12.75">
      <c r="D1494" s="58"/>
      <c r="E1494" s="58"/>
      <c r="F1494" s="58"/>
      <c r="G1494" s="58"/>
    </row>
    <row r="1495" spans="4:7" ht="12.75">
      <c r="D1495" s="58"/>
      <c r="E1495" s="58"/>
      <c r="F1495" s="58"/>
      <c r="G1495" s="58"/>
    </row>
    <row r="1496" spans="4:7" ht="12.75">
      <c r="D1496" s="58"/>
      <c r="E1496" s="58"/>
      <c r="F1496" s="58"/>
      <c r="G1496" s="58"/>
    </row>
    <row r="1497" spans="4:7" ht="12.75">
      <c r="D1497" s="58"/>
      <c r="E1497" s="58"/>
      <c r="F1497" s="58"/>
      <c r="G1497" s="58"/>
    </row>
    <row r="1498" spans="4:7" ht="12.75">
      <c r="D1498" s="58"/>
      <c r="E1498" s="58"/>
      <c r="F1498" s="58"/>
      <c r="G1498" s="58"/>
    </row>
    <row r="1499" spans="4:7" ht="12.75">
      <c r="D1499" s="58"/>
      <c r="E1499" s="58"/>
      <c r="F1499" s="58"/>
      <c r="G1499" s="58"/>
    </row>
    <row r="1500" spans="4:7" ht="12.75">
      <c r="D1500" s="58"/>
      <c r="E1500" s="58"/>
      <c r="F1500" s="58"/>
      <c r="G1500" s="58"/>
    </row>
    <row r="1501" spans="4:7" ht="12.75">
      <c r="D1501" s="58"/>
      <c r="E1501" s="58"/>
      <c r="F1501" s="58"/>
      <c r="G1501" s="58"/>
    </row>
    <row r="1502" spans="4:7" ht="12.75">
      <c r="D1502" s="58"/>
      <c r="E1502" s="58"/>
      <c r="F1502" s="58"/>
      <c r="G1502" s="58"/>
    </row>
    <row r="1503" spans="4:7" ht="12.75">
      <c r="D1503" s="58"/>
      <c r="E1503" s="58"/>
      <c r="F1503" s="58"/>
      <c r="G1503" s="58"/>
    </row>
    <row r="1504" spans="4:7" ht="12.75">
      <c r="D1504" s="58"/>
      <c r="E1504" s="58"/>
      <c r="F1504" s="58"/>
      <c r="G1504" s="58"/>
    </row>
    <row r="1505" spans="4:7" ht="12.75">
      <c r="D1505" s="58"/>
      <c r="E1505" s="58"/>
      <c r="F1505" s="58"/>
      <c r="G1505" s="58"/>
    </row>
    <row r="1506" spans="4:7" ht="12.75">
      <c r="D1506" s="58"/>
      <c r="E1506" s="58"/>
      <c r="F1506" s="58"/>
      <c r="G1506" s="58"/>
    </row>
    <row r="1507" spans="4:7" ht="12.75">
      <c r="D1507" s="58"/>
      <c r="E1507" s="58"/>
      <c r="F1507" s="58"/>
      <c r="G1507" s="58"/>
    </row>
    <row r="1508" spans="4:7" ht="12.75">
      <c r="D1508" s="58"/>
      <c r="E1508" s="58"/>
      <c r="F1508" s="58"/>
      <c r="G1508" s="58"/>
    </row>
    <row r="1509" spans="4:7" ht="12.75">
      <c r="D1509" s="58"/>
      <c r="E1509" s="58"/>
      <c r="F1509" s="58"/>
      <c r="G1509" s="58"/>
    </row>
    <row r="1510" spans="4:7" ht="12.75">
      <c r="D1510" s="58"/>
      <c r="E1510" s="58"/>
      <c r="F1510" s="58"/>
      <c r="G1510" s="58"/>
    </row>
    <row r="1511" spans="4:7" ht="12.75">
      <c r="D1511" s="58"/>
      <c r="E1511" s="58"/>
      <c r="F1511" s="58"/>
      <c r="G1511" s="58"/>
    </row>
    <row r="1512" spans="4:7" ht="12.75">
      <c r="D1512" s="58"/>
      <c r="E1512" s="58"/>
      <c r="F1512" s="58"/>
      <c r="G1512" s="58"/>
    </row>
    <row r="1513" spans="4:7" ht="12.75">
      <c r="D1513" s="58"/>
      <c r="E1513" s="58"/>
      <c r="F1513" s="58"/>
      <c r="G1513" s="58"/>
    </row>
    <row r="1514" spans="4:7" ht="12.75">
      <c r="D1514" s="58"/>
      <c r="E1514" s="58"/>
      <c r="F1514" s="58"/>
      <c r="G1514" s="58"/>
    </row>
    <row r="1515" spans="4:7" ht="12.75">
      <c r="D1515" s="58"/>
      <c r="E1515" s="58"/>
      <c r="F1515" s="58"/>
      <c r="G1515" s="58"/>
    </row>
    <row r="1516" spans="4:7" ht="12.75">
      <c r="D1516" s="58"/>
      <c r="E1516" s="58"/>
      <c r="F1516" s="58"/>
      <c r="G1516" s="58"/>
    </row>
    <row r="1517" spans="4:7" ht="12.75">
      <c r="D1517" s="58"/>
      <c r="E1517" s="58"/>
      <c r="F1517" s="58"/>
      <c r="G1517" s="58"/>
    </row>
    <row r="1518" spans="4:7" ht="12.75">
      <c r="D1518" s="58"/>
      <c r="E1518" s="58"/>
      <c r="F1518" s="58"/>
      <c r="G1518" s="58"/>
    </row>
    <row r="1519" spans="4:7" ht="12.75">
      <c r="D1519" s="58"/>
      <c r="E1519" s="58"/>
      <c r="F1519" s="58"/>
      <c r="G1519" s="58"/>
    </row>
    <row r="1520" spans="4:7" ht="12.75">
      <c r="D1520" s="58"/>
      <c r="E1520" s="58"/>
      <c r="F1520" s="58"/>
      <c r="G1520" s="58"/>
    </row>
    <row r="1521" spans="4:7" ht="12.75">
      <c r="D1521" s="58"/>
      <c r="E1521" s="58"/>
      <c r="F1521" s="58"/>
      <c r="G1521" s="58"/>
    </row>
    <row r="1522" spans="4:7" ht="12.75">
      <c r="D1522" s="58"/>
      <c r="E1522" s="58"/>
      <c r="F1522" s="58"/>
      <c r="G1522" s="58"/>
    </row>
    <row r="1523" spans="4:7" ht="12.75">
      <c r="D1523" s="58"/>
      <c r="E1523" s="58"/>
      <c r="F1523" s="58"/>
      <c r="G1523" s="58"/>
    </row>
    <row r="1524" spans="4:7" ht="12.75">
      <c r="D1524" s="58"/>
      <c r="E1524" s="58"/>
      <c r="F1524" s="58"/>
      <c r="G1524" s="58"/>
    </row>
    <row r="1525" spans="4:7" ht="12.75">
      <c r="D1525" s="58"/>
      <c r="E1525" s="58"/>
      <c r="F1525" s="58"/>
      <c r="G1525" s="58"/>
    </row>
    <row r="1526" spans="4:7" ht="12.75">
      <c r="D1526" s="58"/>
      <c r="E1526" s="58"/>
      <c r="F1526" s="58"/>
      <c r="G1526" s="58"/>
    </row>
    <row r="1527" spans="4:7" ht="12.75">
      <c r="D1527" s="58"/>
      <c r="E1527" s="58"/>
      <c r="F1527" s="58"/>
      <c r="G1527" s="58"/>
    </row>
    <row r="1528" spans="4:7" ht="12.75">
      <c r="D1528" s="58"/>
      <c r="E1528" s="58"/>
      <c r="F1528" s="58"/>
      <c r="G1528" s="58"/>
    </row>
    <row r="1529" spans="4:7" ht="12.75">
      <c r="D1529" s="58"/>
      <c r="E1529" s="58"/>
      <c r="F1529" s="58"/>
      <c r="G1529" s="58"/>
    </row>
    <row r="1530" spans="4:7" ht="12.75">
      <c r="D1530" s="58"/>
      <c r="E1530" s="58"/>
      <c r="F1530" s="58"/>
      <c r="G1530" s="58"/>
    </row>
    <row r="1531" spans="4:7" ht="12.75">
      <c r="D1531" s="58"/>
      <c r="E1531" s="58"/>
      <c r="F1531" s="58"/>
      <c r="G1531" s="58"/>
    </row>
    <row r="1532" spans="4:7" ht="12.75">
      <c r="D1532" s="58"/>
      <c r="E1532" s="58"/>
      <c r="F1532" s="58"/>
      <c r="G1532" s="58"/>
    </row>
    <row r="1533" spans="4:7" ht="12.75">
      <c r="D1533" s="58"/>
      <c r="E1533" s="58"/>
      <c r="F1533" s="58"/>
      <c r="G1533" s="58"/>
    </row>
    <row r="1534" spans="4:7" ht="12.75">
      <c r="D1534" s="58"/>
      <c r="E1534" s="58"/>
      <c r="F1534" s="58"/>
      <c r="G1534" s="58"/>
    </row>
    <row r="1535" spans="4:7" ht="12.75">
      <c r="D1535" s="58"/>
      <c r="E1535" s="58"/>
      <c r="F1535" s="58"/>
      <c r="G1535" s="58"/>
    </row>
    <row r="1536" spans="4:7" ht="12.75">
      <c r="D1536" s="58"/>
      <c r="E1536" s="58"/>
      <c r="F1536" s="58"/>
      <c r="G1536" s="58"/>
    </row>
    <row r="1537" spans="4:7" ht="12.75">
      <c r="D1537" s="58"/>
      <c r="E1537" s="58"/>
      <c r="F1537" s="58"/>
      <c r="G1537" s="58"/>
    </row>
    <row r="1538" spans="4:7" ht="12.75">
      <c r="D1538" s="58"/>
      <c r="E1538" s="58"/>
      <c r="F1538" s="58"/>
      <c r="G1538" s="58"/>
    </row>
    <row r="1539" spans="4:7" ht="12.75">
      <c r="D1539" s="58"/>
      <c r="E1539" s="58"/>
      <c r="F1539" s="58"/>
      <c r="G1539" s="58"/>
    </row>
    <row r="1540" spans="4:7" ht="12.75">
      <c r="D1540" s="58"/>
      <c r="E1540" s="58"/>
      <c r="F1540" s="58"/>
      <c r="G1540" s="58"/>
    </row>
    <row r="1541" spans="4:7" ht="12.75">
      <c r="D1541" s="58"/>
      <c r="E1541" s="58"/>
      <c r="F1541" s="58"/>
      <c r="G1541" s="58"/>
    </row>
    <row r="1542" spans="4:7" ht="12.75">
      <c r="D1542" s="58"/>
      <c r="E1542" s="58"/>
      <c r="F1542" s="58"/>
      <c r="G1542" s="58"/>
    </row>
    <row r="1543" spans="4:7" ht="12.75">
      <c r="D1543" s="58"/>
      <c r="E1543" s="58"/>
      <c r="F1543" s="58"/>
      <c r="G1543" s="58"/>
    </row>
    <row r="1544" spans="4:7" ht="12.75">
      <c r="D1544" s="58"/>
      <c r="E1544" s="58"/>
      <c r="F1544" s="58"/>
      <c r="G1544" s="58"/>
    </row>
    <row r="1545" spans="4:7" ht="12.75">
      <c r="D1545" s="58"/>
      <c r="E1545" s="58"/>
      <c r="F1545" s="58"/>
      <c r="G1545" s="58"/>
    </row>
    <row r="1546" spans="4:7" ht="12.75">
      <c r="D1546" s="58"/>
      <c r="E1546" s="58"/>
      <c r="F1546" s="58"/>
      <c r="G1546" s="58"/>
    </row>
    <row r="1547" spans="4:7" ht="12.75">
      <c r="D1547" s="58"/>
      <c r="E1547" s="58"/>
      <c r="F1547" s="58"/>
      <c r="G1547" s="58"/>
    </row>
    <row r="1548" spans="4:7" ht="12.75">
      <c r="D1548" s="58"/>
      <c r="E1548" s="58"/>
      <c r="F1548" s="58"/>
      <c r="G1548" s="58"/>
    </row>
    <row r="1549" spans="4:7" ht="12.75">
      <c r="D1549" s="58"/>
      <c r="E1549" s="58"/>
      <c r="F1549" s="58"/>
      <c r="G1549" s="58"/>
    </row>
    <row r="1550" spans="4:7" ht="12.75">
      <c r="D1550" s="58"/>
      <c r="E1550" s="58"/>
      <c r="F1550" s="58"/>
      <c r="G1550" s="58"/>
    </row>
    <row r="1551" spans="4:7" ht="12.75">
      <c r="D1551" s="58"/>
      <c r="E1551" s="58"/>
      <c r="F1551" s="58"/>
      <c r="G1551" s="58"/>
    </row>
    <row r="1552" spans="4:7" ht="12.75">
      <c r="D1552" s="58"/>
      <c r="E1552" s="58"/>
      <c r="F1552" s="58"/>
      <c r="G1552" s="58"/>
    </row>
    <row r="1553" spans="4:7" ht="12.75">
      <c r="D1553" s="58"/>
      <c r="E1553" s="58"/>
      <c r="F1553" s="58"/>
      <c r="G1553" s="58"/>
    </row>
    <row r="1554" spans="4:7" ht="12.75">
      <c r="D1554" s="58"/>
      <c r="E1554" s="58"/>
      <c r="F1554" s="58"/>
      <c r="G1554" s="58"/>
    </row>
    <row r="1555" spans="4:7" ht="12.75">
      <c r="D1555" s="58"/>
      <c r="E1555" s="58"/>
      <c r="F1555" s="58"/>
      <c r="G1555" s="58"/>
    </row>
    <row r="1556" spans="4:7" ht="12.75">
      <c r="D1556" s="58"/>
      <c r="E1556" s="58"/>
      <c r="F1556" s="58"/>
      <c r="G1556" s="58"/>
    </row>
    <row r="1557" spans="4:7" ht="12.75">
      <c r="D1557" s="58"/>
      <c r="E1557" s="58"/>
      <c r="F1557" s="58"/>
      <c r="G1557" s="58"/>
    </row>
    <row r="1558" spans="4:7" ht="12.75">
      <c r="D1558" s="58"/>
      <c r="E1558" s="58"/>
      <c r="F1558" s="58"/>
      <c r="G1558" s="58"/>
    </row>
    <row r="1559" spans="4:7" ht="12.75">
      <c r="D1559" s="58"/>
      <c r="E1559" s="58"/>
      <c r="F1559" s="58"/>
      <c r="G1559" s="58"/>
    </row>
    <row r="1560" spans="4:7" ht="12.75">
      <c r="D1560" s="58"/>
      <c r="E1560" s="58"/>
      <c r="F1560" s="58"/>
      <c r="G1560" s="58"/>
    </row>
    <row r="1561" spans="4:7" ht="12.75">
      <c r="D1561" s="58"/>
      <c r="E1561" s="58"/>
      <c r="F1561" s="58"/>
      <c r="G1561" s="58"/>
    </row>
    <row r="1562" spans="4:7" ht="12.75">
      <c r="D1562" s="58"/>
      <c r="E1562" s="58"/>
      <c r="F1562" s="58"/>
      <c r="G1562" s="58"/>
    </row>
    <row r="1563" spans="4:7" ht="12.75">
      <c r="D1563" s="58"/>
      <c r="E1563" s="58"/>
      <c r="F1563" s="58"/>
      <c r="G1563" s="58"/>
    </row>
    <row r="1564" spans="4:7" ht="12.75">
      <c r="D1564" s="58"/>
      <c r="E1564" s="58"/>
      <c r="F1564" s="58"/>
      <c r="G1564" s="58"/>
    </row>
    <row r="1565" spans="4:7" ht="12.75">
      <c r="D1565" s="58"/>
      <c r="E1565" s="58"/>
      <c r="F1565" s="58"/>
      <c r="G1565" s="58"/>
    </row>
    <row r="1566" spans="4:7" ht="12.75">
      <c r="D1566" s="58"/>
      <c r="E1566" s="58"/>
      <c r="F1566" s="58"/>
      <c r="G1566" s="58"/>
    </row>
    <row r="1567" spans="4:7" ht="12.75">
      <c r="D1567" s="58"/>
      <c r="E1567" s="58"/>
      <c r="F1567" s="58"/>
      <c r="G1567" s="58"/>
    </row>
    <row r="1568" spans="4:7" ht="12.75">
      <c r="D1568" s="58"/>
      <c r="E1568" s="58"/>
      <c r="F1568" s="58"/>
      <c r="G1568" s="58"/>
    </row>
    <row r="1569" spans="4:7" ht="12.75">
      <c r="D1569" s="58"/>
      <c r="E1569" s="58"/>
      <c r="F1569" s="58"/>
      <c r="G1569" s="58"/>
    </row>
    <row r="1570" spans="4:7" ht="12.75">
      <c r="D1570" s="58"/>
      <c r="E1570" s="58"/>
      <c r="F1570" s="58"/>
      <c r="G1570" s="58"/>
    </row>
    <row r="1571" spans="4:7" ht="12.75">
      <c r="D1571" s="58"/>
      <c r="E1571" s="58"/>
      <c r="F1571" s="58"/>
      <c r="G1571" s="58"/>
    </row>
    <row r="1572" spans="4:7" ht="12.75">
      <c r="D1572" s="58"/>
      <c r="E1572" s="58"/>
      <c r="F1572" s="58"/>
      <c r="G1572" s="58"/>
    </row>
    <row r="1573" spans="4:7" ht="12.75">
      <c r="D1573" s="58"/>
      <c r="E1573" s="58"/>
      <c r="F1573" s="58"/>
      <c r="G1573" s="58"/>
    </row>
    <row r="1574" spans="4:7" ht="12.75">
      <c r="D1574" s="58"/>
      <c r="E1574" s="58"/>
      <c r="F1574" s="58"/>
      <c r="G1574" s="58"/>
    </row>
    <row r="1575" spans="4:7" ht="12.75">
      <c r="D1575" s="58"/>
      <c r="E1575" s="58"/>
      <c r="F1575" s="58"/>
      <c r="G1575" s="58"/>
    </row>
    <row r="1576" spans="4:7" ht="12.75">
      <c r="D1576" s="58"/>
      <c r="E1576" s="58"/>
      <c r="F1576" s="58"/>
      <c r="G1576" s="58"/>
    </row>
    <row r="1577" spans="4:7" ht="12.75">
      <c r="D1577" s="58"/>
      <c r="E1577" s="58"/>
      <c r="F1577" s="58"/>
      <c r="G1577" s="58"/>
    </row>
    <row r="1578" spans="4:7" ht="12.75">
      <c r="D1578" s="58"/>
      <c r="E1578" s="58"/>
      <c r="F1578" s="58"/>
      <c r="G1578" s="58"/>
    </row>
    <row r="1579" spans="4:7" ht="12.75">
      <c r="D1579" s="58"/>
      <c r="E1579" s="58"/>
      <c r="F1579" s="58"/>
      <c r="G1579" s="58"/>
    </row>
    <row r="1580" spans="4:7" ht="12.75">
      <c r="D1580" s="58"/>
      <c r="E1580" s="58"/>
      <c r="F1580" s="58"/>
      <c r="G1580" s="58"/>
    </row>
    <row r="1581" spans="4:7" ht="12.75">
      <c r="D1581" s="58"/>
      <c r="E1581" s="58"/>
      <c r="F1581" s="58"/>
      <c r="G1581" s="58"/>
    </row>
    <row r="1582" spans="4:7" ht="12.75">
      <c r="D1582" s="58"/>
      <c r="E1582" s="58"/>
      <c r="F1582" s="58"/>
      <c r="G1582" s="58"/>
    </row>
    <row r="1583" spans="4:7" ht="12.75">
      <c r="D1583" s="58"/>
      <c r="E1583" s="58"/>
      <c r="F1583" s="58"/>
      <c r="G1583" s="58"/>
    </row>
    <row r="1584" spans="4:7" ht="12.75">
      <c r="D1584" s="58"/>
      <c r="E1584" s="58"/>
      <c r="F1584" s="58"/>
      <c r="G1584" s="58"/>
    </row>
    <row r="1585" spans="4:7" ht="12.75">
      <c r="D1585" s="58"/>
      <c r="E1585" s="58"/>
      <c r="F1585" s="58"/>
      <c r="G1585" s="58"/>
    </row>
    <row r="1586" spans="4:7" ht="12.75">
      <c r="D1586" s="58"/>
      <c r="E1586" s="58"/>
      <c r="F1586" s="58"/>
      <c r="G1586" s="58"/>
    </row>
    <row r="1587" spans="4:7" ht="12.75">
      <c r="D1587" s="58"/>
      <c r="E1587" s="58"/>
      <c r="F1587" s="58"/>
      <c r="G1587" s="58"/>
    </row>
    <row r="1588" spans="4:7" ht="12.75">
      <c r="D1588" s="58"/>
      <c r="E1588" s="58"/>
      <c r="F1588" s="58"/>
      <c r="G1588" s="58"/>
    </row>
    <row r="1589" spans="4:7" ht="12.75">
      <c r="D1589" s="58"/>
      <c r="E1589" s="58"/>
      <c r="F1589" s="58"/>
      <c r="G1589" s="58"/>
    </row>
    <row r="1590" spans="4:7" ht="12.75">
      <c r="D1590" s="58"/>
      <c r="E1590" s="58"/>
      <c r="F1590" s="58"/>
      <c r="G1590" s="58"/>
    </row>
    <row r="1591" spans="4:7" ht="12.75">
      <c r="D1591" s="58"/>
      <c r="E1591" s="58"/>
      <c r="F1591" s="58"/>
      <c r="G1591" s="58"/>
    </row>
    <row r="1592" spans="4:7" ht="12.75">
      <c r="D1592" s="58"/>
      <c r="E1592" s="58"/>
      <c r="F1592" s="58"/>
      <c r="G1592" s="58"/>
    </row>
    <row r="1593" spans="4:7" ht="12.75">
      <c r="D1593" s="58"/>
      <c r="E1593" s="58"/>
      <c r="F1593" s="58"/>
      <c r="G1593" s="58"/>
    </row>
    <row r="1594" spans="4:7" ht="12.75">
      <c r="D1594" s="58"/>
      <c r="E1594" s="58"/>
      <c r="F1594" s="58"/>
      <c r="G1594" s="58"/>
    </row>
    <row r="1595" spans="4:7" ht="12.75">
      <c r="D1595" s="58"/>
      <c r="E1595" s="58"/>
      <c r="F1595" s="58"/>
      <c r="G1595" s="58"/>
    </row>
    <row r="1596" spans="4:7" ht="12.75">
      <c r="D1596" s="58"/>
      <c r="E1596" s="58"/>
      <c r="F1596" s="58"/>
      <c r="G1596" s="58"/>
    </row>
    <row r="1597" spans="4:7" ht="12.75">
      <c r="D1597" s="58"/>
      <c r="E1597" s="58"/>
      <c r="F1597" s="58"/>
      <c r="G1597" s="58"/>
    </row>
    <row r="1598" spans="4:7" ht="12.75">
      <c r="D1598" s="58"/>
      <c r="E1598" s="58"/>
      <c r="F1598" s="58"/>
      <c r="G1598" s="58"/>
    </row>
    <row r="1599" spans="4:7" ht="12.75">
      <c r="D1599" s="58"/>
      <c r="E1599" s="58"/>
      <c r="F1599" s="58"/>
      <c r="G1599" s="58"/>
    </row>
    <row r="1600" spans="4:7" ht="12.75">
      <c r="D1600" s="58"/>
      <c r="E1600" s="58"/>
      <c r="F1600" s="58"/>
      <c r="G1600" s="58"/>
    </row>
    <row r="1601" spans="4:7" ht="12.75">
      <c r="D1601" s="58"/>
      <c r="E1601" s="58"/>
      <c r="F1601" s="58"/>
      <c r="G1601" s="58"/>
    </row>
    <row r="1602" spans="4:7" ht="12.75">
      <c r="D1602" s="58"/>
      <c r="E1602" s="58"/>
      <c r="F1602" s="58"/>
      <c r="G1602" s="58"/>
    </row>
    <row r="1603" spans="4:7" ht="12.75">
      <c r="D1603" s="58"/>
      <c r="E1603" s="58"/>
      <c r="F1603" s="58"/>
      <c r="G1603" s="58"/>
    </row>
    <row r="1604" spans="4:7" ht="12.75">
      <c r="D1604" s="58"/>
      <c r="E1604" s="58"/>
      <c r="F1604" s="58"/>
      <c r="G1604" s="58"/>
    </row>
    <row r="1605" spans="4:7" ht="12.75">
      <c r="D1605" s="58"/>
      <c r="E1605" s="58"/>
      <c r="F1605" s="58"/>
      <c r="G1605" s="58"/>
    </row>
    <row r="1606" spans="4:7" ht="12.75">
      <c r="D1606" s="58"/>
      <c r="E1606" s="58"/>
      <c r="F1606" s="58"/>
      <c r="G1606" s="58"/>
    </row>
    <row r="1607" spans="4:7" ht="12.75">
      <c r="D1607" s="58"/>
      <c r="E1607" s="58"/>
      <c r="F1607" s="58"/>
      <c r="G1607" s="58"/>
    </row>
    <row r="1608" spans="4:7" ht="12.75">
      <c r="D1608" s="58"/>
      <c r="E1608" s="58"/>
      <c r="F1608" s="58"/>
      <c r="G1608" s="58"/>
    </row>
    <row r="1609" spans="4:7" ht="12.75">
      <c r="D1609" s="58"/>
      <c r="E1609" s="58"/>
      <c r="F1609" s="58"/>
      <c r="G1609" s="58"/>
    </row>
    <row r="1610" spans="4:7" ht="12.75">
      <c r="D1610" s="58"/>
      <c r="E1610" s="58"/>
      <c r="F1610" s="58"/>
      <c r="G1610" s="58"/>
    </row>
    <row r="1611" spans="4:7" ht="12.75">
      <c r="D1611" s="58"/>
      <c r="E1611" s="58"/>
      <c r="F1611" s="58"/>
      <c r="G1611" s="58"/>
    </row>
    <row r="1612" spans="4:7" ht="12.75">
      <c r="D1612" s="58"/>
      <c r="E1612" s="58"/>
      <c r="F1612" s="58"/>
      <c r="G1612" s="58"/>
    </row>
    <row r="1613" spans="4:7" ht="12.75">
      <c r="D1613" s="58"/>
      <c r="E1613" s="58"/>
      <c r="F1613" s="58"/>
      <c r="G1613" s="58"/>
    </row>
    <row r="1614" spans="4:7" ht="12.75">
      <c r="D1614" s="58"/>
      <c r="E1614" s="58"/>
      <c r="F1614" s="58"/>
      <c r="G1614" s="58"/>
    </row>
    <row r="1615" spans="4:7" ht="12.75">
      <c r="D1615" s="58"/>
      <c r="E1615" s="58"/>
      <c r="F1615" s="58"/>
      <c r="G1615" s="58"/>
    </row>
    <row r="1616" spans="4:7" ht="12.75">
      <c r="D1616" s="58"/>
      <c r="E1616" s="58"/>
      <c r="F1616" s="58"/>
      <c r="G1616" s="58"/>
    </row>
    <row r="1617" spans="4:7" ht="12.75">
      <c r="D1617" s="58"/>
      <c r="E1617" s="58"/>
      <c r="F1617" s="58"/>
      <c r="G1617" s="58"/>
    </row>
    <row r="1618" spans="4:7" ht="12.75">
      <c r="D1618" s="58"/>
      <c r="E1618" s="58"/>
      <c r="F1618" s="58"/>
      <c r="G1618" s="58"/>
    </row>
    <row r="1619" spans="4:7" ht="12.75">
      <c r="D1619" s="58"/>
      <c r="E1619" s="58"/>
      <c r="F1619" s="58"/>
      <c r="G1619" s="58"/>
    </row>
    <row r="1620" spans="4:7" ht="12.75">
      <c r="D1620" s="58"/>
      <c r="E1620" s="58"/>
      <c r="F1620" s="58"/>
      <c r="G1620" s="58"/>
    </row>
    <row r="1621" spans="4:7" ht="12.75">
      <c r="D1621" s="58"/>
      <c r="E1621" s="58"/>
      <c r="F1621" s="58"/>
      <c r="G1621" s="58"/>
    </row>
    <row r="1622" spans="4:7" ht="12.75">
      <c r="D1622" s="58"/>
      <c r="E1622" s="58"/>
      <c r="F1622" s="58"/>
      <c r="G1622" s="58"/>
    </row>
    <row r="1623" spans="4:7" ht="12.75">
      <c r="D1623" s="58"/>
      <c r="E1623" s="58"/>
      <c r="F1623" s="58"/>
      <c r="G1623" s="58"/>
    </row>
    <row r="1624" spans="4:7" ht="12.75">
      <c r="D1624" s="58"/>
      <c r="E1624" s="58"/>
      <c r="F1624" s="58"/>
      <c r="G1624" s="58"/>
    </row>
    <row r="1625" spans="4:7" ht="12.75">
      <c r="D1625" s="58"/>
      <c r="E1625" s="58"/>
      <c r="F1625" s="58"/>
      <c r="G1625" s="58"/>
    </row>
    <row r="1626" spans="4:7" ht="12.75">
      <c r="D1626" s="58"/>
      <c r="E1626" s="58"/>
      <c r="F1626" s="58"/>
      <c r="G1626" s="58"/>
    </row>
    <row r="1627" spans="4:7" ht="12.75">
      <c r="D1627" s="58"/>
      <c r="E1627" s="58"/>
      <c r="F1627" s="58"/>
      <c r="G1627" s="58"/>
    </row>
    <row r="1628" spans="4:7" ht="12.75">
      <c r="D1628" s="58"/>
      <c r="E1628" s="58"/>
      <c r="F1628" s="58"/>
      <c r="G1628" s="58"/>
    </row>
    <row r="1629" spans="4:7" ht="12.75">
      <c r="D1629" s="58"/>
      <c r="E1629" s="58"/>
      <c r="F1629" s="58"/>
      <c r="G1629" s="58"/>
    </row>
    <row r="1630" spans="4:7" ht="12.75">
      <c r="D1630" s="58"/>
      <c r="E1630" s="58"/>
      <c r="F1630" s="58"/>
      <c r="G1630" s="58"/>
    </row>
    <row r="1631" spans="4:7" ht="12.75">
      <c r="D1631" s="58"/>
      <c r="E1631" s="58"/>
      <c r="F1631" s="58"/>
      <c r="G1631" s="58"/>
    </row>
    <row r="1632" spans="4:7" ht="12.75">
      <c r="D1632" s="58"/>
      <c r="E1632" s="58"/>
      <c r="F1632" s="58"/>
      <c r="G1632" s="58"/>
    </row>
    <row r="1633" spans="4:7" ht="12.75">
      <c r="D1633" s="58"/>
      <c r="E1633" s="58"/>
      <c r="F1633" s="58"/>
      <c r="G1633" s="58"/>
    </row>
    <row r="1634" spans="4:7" ht="12.75">
      <c r="D1634" s="58"/>
      <c r="E1634" s="58"/>
      <c r="F1634" s="58"/>
      <c r="G1634" s="58"/>
    </row>
    <row r="1635" spans="4:7" ht="12.75">
      <c r="D1635" s="58"/>
      <c r="E1635" s="58"/>
      <c r="F1635" s="58"/>
      <c r="G1635" s="58"/>
    </row>
    <row r="1636" spans="4:7" ht="12.75">
      <c r="D1636" s="58"/>
      <c r="E1636" s="58"/>
      <c r="F1636" s="58"/>
      <c r="G1636" s="58"/>
    </row>
    <row r="1637" spans="4:7" ht="12.75">
      <c r="D1637" s="58"/>
      <c r="E1637" s="58"/>
      <c r="F1637" s="58"/>
      <c r="G1637" s="58"/>
    </row>
    <row r="1638" spans="4:7" ht="12.75">
      <c r="D1638" s="58"/>
      <c r="E1638" s="58"/>
      <c r="F1638" s="58"/>
      <c r="G1638" s="58"/>
    </row>
    <row r="1639" spans="4:7" ht="12.75">
      <c r="D1639" s="58"/>
      <c r="E1639" s="58"/>
      <c r="F1639" s="58"/>
      <c r="G1639" s="58"/>
    </row>
    <row r="1640" spans="4:7" ht="12.75">
      <c r="D1640" s="58"/>
      <c r="E1640" s="58"/>
      <c r="F1640" s="58"/>
      <c r="G1640" s="58"/>
    </row>
    <row r="1641" spans="4:7" ht="12.75">
      <c r="D1641" s="58"/>
      <c r="E1641" s="58"/>
      <c r="F1641" s="58"/>
      <c r="G1641" s="58"/>
    </row>
    <row r="1642" spans="4:7" ht="12.75">
      <c r="D1642" s="58"/>
      <c r="E1642" s="58"/>
      <c r="F1642" s="58"/>
      <c r="G1642" s="58"/>
    </row>
    <row r="1643" spans="4:7" ht="12.75">
      <c r="D1643" s="58"/>
      <c r="E1643" s="58"/>
      <c r="F1643" s="58"/>
      <c r="G1643" s="58"/>
    </row>
    <row r="1644" spans="4:7" ht="12.75">
      <c r="D1644" s="58"/>
      <c r="E1644" s="58"/>
      <c r="F1644" s="58"/>
      <c r="G1644" s="58"/>
    </row>
    <row r="1645" spans="4:7" ht="12.75">
      <c r="D1645" s="58"/>
      <c r="E1645" s="58"/>
      <c r="F1645" s="58"/>
      <c r="G1645" s="58"/>
    </row>
    <row r="1646" spans="4:7" ht="12.75">
      <c r="D1646" s="58"/>
      <c r="E1646" s="58"/>
      <c r="F1646" s="58"/>
      <c r="G1646" s="58"/>
    </row>
    <row r="1647" spans="4:7" ht="12.75">
      <c r="D1647" s="58"/>
      <c r="E1647" s="58"/>
      <c r="F1647" s="58"/>
      <c r="G1647" s="58"/>
    </row>
    <row r="1648" spans="4:7" ht="12.75">
      <c r="D1648" s="58"/>
      <c r="E1648" s="58"/>
      <c r="F1648" s="58"/>
      <c r="G1648" s="58"/>
    </row>
    <row r="1649" spans="4:7" ht="12.75">
      <c r="D1649" s="58"/>
      <c r="E1649" s="58"/>
      <c r="F1649" s="58"/>
      <c r="G1649" s="58"/>
    </row>
    <row r="1650" spans="4:7" ht="12.75">
      <c r="D1650" s="58"/>
      <c r="E1650" s="58"/>
      <c r="F1650" s="58"/>
      <c r="G1650" s="58"/>
    </row>
    <row r="1651" spans="4:7" ht="12.75">
      <c r="D1651" s="58"/>
      <c r="E1651" s="58"/>
      <c r="F1651" s="58"/>
      <c r="G1651" s="58"/>
    </row>
    <row r="1652" spans="4:7" ht="12.75">
      <c r="D1652" s="58"/>
      <c r="E1652" s="58"/>
      <c r="F1652" s="58"/>
      <c r="G1652" s="58"/>
    </row>
    <row r="1653" spans="4:7" ht="12.75">
      <c r="D1653" s="58"/>
      <c r="E1653" s="58"/>
      <c r="F1653" s="58"/>
      <c r="G1653" s="58"/>
    </row>
    <row r="1654" spans="4:7" ht="12.75">
      <c r="D1654" s="58"/>
      <c r="E1654" s="58"/>
      <c r="F1654" s="58"/>
      <c r="G1654" s="58"/>
    </row>
    <row r="1655" spans="4:7" ht="12.75">
      <c r="D1655" s="58"/>
      <c r="E1655" s="58"/>
      <c r="F1655" s="58"/>
      <c r="G1655" s="58"/>
    </row>
    <row r="1656" spans="4:7" ht="12.75">
      <c r="D1656" s="58"/>
      <c r="E1656" s="58"/>
      <c r="F1656" s="58"/>
      <c r="G1656" s="58"/>
    </row>
    <row r="1657" spans="4:7" ht="12.75">
      <c r="D1657" s="58"/>
      <c r="E1657" s="58"/>
      <c r="F1657" s="58"/>
      <c r="G1657" s="58"/>
    </row>
    <row r="1658" spans="4:7" ht="12.75">
      <c r="D1658" s="58"/>
      <c r="E1658" s="58"/>
      <c r="F1658" s="58"/>
      <c r="G1658" s="58"/>
    </row>
    <row r="1659" spans="4:7" ht="12.75">
      <c r="D1659" s="58"/>
      <c r="E1659" s="58"/>
      <c r="F1659" s="58"/>
      <c r="G1659" s="58"/>
    </row>
    <row r="1660" spans="4:7" ht="12.75">
      <c r="D1660" s="58"/>
      <c r="E1660" s="58"/>
      <c r="F1660" s="58"/>
      <c r="G1660" s="58"/>
    </row>
    <row r="1661" spans="4:7" ht="12.75">
      <c r="D1661" s="58"/>
      <c r="E1661" s="58"/>
      <c r="F1661" s="58"/>
      <c r="G1661" s="58"/>
    </row>
    <row r="1662" spans="4:7" ht="12.75">
      <c r="D1662" s="58"/>
      <c r="E1662" s="58"/>
      <c r="F1662" s="58"/>
      <c r="G1662" s="58"/>
    </row>
    <row r="1663" spans="4:7" ht="12.75">
      <c r="D1663" s="58"/>
      <c r="E1663" s="58"/>
      <c r="F1663" s="58"/>
      <c r="G1663" s="58"/>
    </row>
    <row r="1664" spans="4:7" ht="12.75">
      <c r="D1664" s="58"/>
      <c r="E1664" s="58"/>
      <c r="F1664" s="58"/>
      <c r="G1664" s="58"/>
    </row>
    <row r="1665" spans="4:7" ht="12.75">
      <c r="D1665" s="58"/>
      <c r="E1665" s="58"/>
      <c r="F1665" s="58"/>
      <c r="G1665" s="58"/>
    </row>
    <row r="1666" spans="4:7" ht="12.75">
      <c r="D1666" s="58"/>
      <c r="E1666" s="58"/>
      <c r="F1666" s="58"/>
      <c r="G1666" s="58"/>
    </row>
    <row r="1667" spans="4:7" ht="12.75">
      <c r="D1667" s="58"/>
      <c r="E1667" s="58"/>
      <c r="F1667" s="58"/>
      <c r="G1667" s="58"/>
    </row>
    <row r="1668" spans="4:7" ht="12.75">
      <c r="D1668" s="58"/>
      <c r="E1668" s="58"/>
      <c r="F1668" s="58"/>
      <c r="G1668" s="58"/>
    </row>
    <row r="1669" spans="4:7" ht="12.75">
      <c r="D1669" s="58"/>
      <c r="E1669" s="58"/>
      <c r="F1669" s="58"/>
      <c r="G1669" s="58"/>
    </row>
    <row r="1670" spans="4:7" ht="12.75">
      <c r="D1670" s="58"/>
      <c r="E1670" s="58"/>
      <c r="F1670" s="58"/>
      <c r="G1670" s="58"/>
    </row>
    <row r="1671" spans="4:7" ht="12.75">
      <c r="D1671" s="58"/>
      <c r="E1671" s="58"/>
      <c r="F1671" s="58"/>
      <c r="G1671" s="58"/>
    </row>
    <row r="1672" spans="4:7" ht="12.75">
      <c r="D1672" s="58"/>
      <c r="E1672" s="58"/>
      <c r="F1672" s="58"/>
      <c r="G1672" s="58"/>
    </row>
    <row r="1673" spans="4:7" ht="12.75">
      <c r="D1673" s="58"/>
      <c r="E1673" s="58"/>
      <c r="F1673" s="58"/>
      <c r="G1673" s="58"/>
    </row>
    <row r="1674" spans="4:7" ht="12.75">
      <c r="D1674" s="58"/>
      <c r="E1674" s="58"/>
      <c r="F1674" s="58"/>
      <c r="G1674" s="58"/>
    </row>
    <row r="1675" spans="4:7" ht="12.75">
      <c r="D1675" s="58"/>
      <c r="E1675" s="58"/>
      <c r="F1675" s="58"/>
      <c r="G1675" s="58"/>
    </row>
    <row r="1676" spans="4:7" ht="12.75">
      <c r="D1676" s="58"/>
      <c r="E1676" s="58"/>
      <c r="F1676" s="58"/>
      <c r="G1676" s="58"/>
    </row>
    <row r="1677" spans="4:7" ht="12.75">
      <c r="D1677" s="58"/>
      <c r="E1677" s="58"/>
      <c r="F1677" s="58"/>
      <c r="G1677" s="58"/>
    </row>
    <row r="1678" spans="4:7" ht="12.75">
      <c r="D1678" s="58"/>
      <c r="E1678" s="58"/>
      <c r="F1678" s="58"/>
      <c r="G1678" s="58"/>
    </row>
    <row r="1679" spans="4:7" ht="12.75">
      <c r="D1679" s="58"/>
      <c r="E1679" s="58"/>
      <c r="F1679" s="58"/>
      <c r="G1679" s="58"/>
    </row>
    <row r="1680" spans="4:7" ht="12.75">
      <c r="D1680" s="58"/>
      <c r="E1680" s="58"/>
      <c r="F1680" s="58"/>
      <c r="G1680" s="58"/>
    </row>
    <row r="1681" spans="4:7" ht="12.75">
      <c r="D1681" s="58"/>
      <c r="E1681" s="58"/>
      <c r="F1681" s="58"/>
      <c r="G1681" s="58"/>
    </row>
    <row r="1682" spans="4:7" ht="12.75">
      <c r="D1682" s="58"/>
      <c r="E1682" s="58"/>
      <c r="F1682" s="58"/>
      <c r="G1682" s="58"/>
    </row>
    <row r="1683" spans="4:7" ht="12.75">
      <c r="D1683" s="58"/>
      <c r="E1683" s="58"/>
      <c r="F1683" s="58"/>
      <c r="G1683" s="58"/>
    </row>
    <row r="1684" spans="4:7" ht="12.75">
      <c r="D1684" s="58"/>
      <c r="E1684" s="58"/>
      <c r="F1684" s="58"/>
      <c r="G1684" s="58"/>
    </row>
    <row r="1685" spans="4:7" ht="12.75">
      <c r="D1685" s="58"/>
      <c r="E1685" s="58"/>
      <c r="F1685" s="58"/>
      <c r="G1685" s="58"/>
    </row>
    <row r="1686" spans="4:7" ht="12.75">
      <c r="D1686" s="58"/>
      <c r="E1686" s="58"/>
      <c r="F1686" s="58"/>
      <c r="G1686" s="58"/>
    </row>
    <row r="1687" spans="4:7" ht="12.75">
      <c r="D1687" s="58"/>
      <c r="E1687" s="58"/>
      <c r="F1687" s="58"/>
      <c r="G1687" s="58"/>
    </row>
    <row r="1688" spans="4:7" ht="12.75">
      <c r="D1688" s="58"/>
      <c r="E1688" s="58"/>
      <c r="F1688" s="58"/>
      <c r="G1688" s="58"/>
    </row>
    <row r="1689" spans="4:7" ht="12.75">
      <c r="D1689" s="58"/>
      <c r="E1689" s="58"/>
      <c r="F1689" s="58"/>
      <c r="G1689" s="58"/>
    </row>
    <row r="1690" spans="4:7" ht="12.75">
      <c r="D1690" s="58"/>
      <c r="E1690" s="58"/>
      <c r="F1690" s="58"/>
      <c r="G1690" s="58"/>
    </row>
    <row r="1691" spans="4:7" ht="12.75">
      <c r="D1691" s="58"/>
      <c r="E1691" s="58"/>
      <c r="F1691" s="58"/>
      <c r="G1691" s="58"/>
    </row>
    <row r="1692" spans="4:7" ht="12.75">
      <c r="D1692" s="58"/>
      <c r="E1692" s="58"/>
      <c r="F1692" s="58"/>
      <c r="G1692" s="58"/>
    </row>
    <row r="1693" spans="4:7" ht="12.75">
      <c r="D1693" s="58"/>
      <c r="E1693" s="58"/>
      <c r="F1693" s="58"/>
      <c r="G1693" s="58"/>
    </row>
    <row r="1694" spans="4:7" ht="12.75">
      <c r="D1694" s="58"/>
      <c r="E1694" s="58"/>
      <c r="F1694" s="58"/>
      <c r="G1694" s="58"/>
    </row>
    <row r="1695" spans="4:7" ht="12.75">
      <c r="D1695" s="58"/>
      <c r="E1695" s="58"/>
      <c r="F1695" s="58"/>
      <c r="G1695" s="58"/>
    </row>
    <row r="1696" spans="4:7" ht="12.75">
      <c r="D1696" s="58"/>
      <c r="E1696" s="58"/>
      <c r="F1696" s="58"/>
      <c r="G1696" s="58"/>
    </row>
    <row r="1697" spans="4:7" ht="12.75">
      <c r="D1697" s="58"/>
      <c r="E1697" s="58"/>
      <c r="F1697" s="58"/>
      <c r="G1697" s="58"/>
    </row>
    <row r="1698" spans="4:7" ht="12.75">
      <c r="D1698" s="58"/>
      <c r="E1698" s="58"/>
      <c r="F1698" s="58"/>
      <c r="G1698" s="58"/>
    </row>
    <row r="1699" spans="4:7" ht="12.75">
      <c r="D1699" s="58"/>
      <c r="E1699" s="58"/>
      <c r="F1699" s="58"/>
      <c r="G1699" s="58"/>
    </row>
    <row r="1700" spans="4:7" ht="12.75">
      <c r="D1700" s="58"/>
      <c r="E1700" s="58"/>
      <c r="F1700" s="58"/>
      <c r="G1700" s="58"/>
    </row>
    <row r="1701" spans="4:7" ht="12.75">
      <c r="D1701" s="58"/>
      <c r="E1701" s="58"/>
      <c r="F1701" s="58"/>
      <c r="G1701" s="58"/>
    </row>
    <row r="1702" spans="4:7" ht="12.75">
      <c r="D1702" s="58"/>
      <c r="E1702" s="58"/>
      <c r="F1702" s="58"/>
      <c r="G1702" s="58"/>
    </row>
    <row r="1703" spans="4:7" ht="12.75">
      <c r="D1703" s="58"/>
      <c r="E1703" s="58"/>
      <c r="F1703" s="58"/>
      <c r="G1703" s="58"/>
    </row>
    <row r="1704" spans="4:7" ht="12.75">
      <c r="D1704" s="58"/>
      <c r="E1704" s="58"/>
      <c r="F1704" s="58"/>
      <c r="G1704" s="58"/>
    </row>
    <row r="1705" spans="4:7" ht="12.75">
      <c r="D1705" s="58"/>
      <c r="E1705" s="58"/>
      <c r="F1705" s="58"/>
      <c r="G1705" s="58"/>
    </row>
    <row r="1706" spans="4:7" ht="12.75">
      <c r="D1706" s="58"/>
      <c r="E1706" s="58"/>
      <c r="F1706" s="58"/>
      <c r="G1706" s="58"/>
    </row>
    <row r="1707" spans="4:7" ht="12.75">
      <c r="D1707" s="58"/>
      <c r="E1707" s="58"/>
      <c r="F1707" s="58"/>
      <c r="G1707" s="58"/>
    </row>
    <row r="1708" spans="4:7" ht="12.75">
      <c r="D1708" s="58"/>
      <c r="E1708" s="58"/>
      <c r="F1708" s="58"/>
      <c r="G1708" s="58"/>
    </row>
    <row r="1709" spans="4:7" ht="12.75">
      <c r="D1709" s="58"/>
      <c r="E1709" s="58"/>
      <c r="F1709" s="58"/>
      <c r="G1709" s="58"/>
    </row>
    <row r="1710" spans="4:7" ht="12.75">
      <c r="D1710" s="58"/>
      <c r="E1710" s="58"/>
      <c r="F1710" s="58"/>
      <c r="G1710" s="58"/>
    </row>
    <row r="1711" spans="4:7" ht="12.75">
      <c r="D1711" s="58"/>
      <c r="E1711" s="58"/>
      <c r="F1711" s="58"/>
      <c r="G1711" s="58"/>
    </row>
    <row r="1712" spans="4:7" ht="12.75">
      <c r="D1712" s="58"/>
      <c r="E1712" s="58"/>
      <c r="F1712" s="58"/>
      <c r="G1712" s="58"/>
    </row>
    <row r="1713" spans="4:7" ht="12.75">
      <c r="D1713" s="58"/>
      <c r="E1713" s="58"/>
      <c r="F1713" s="58"/>
      <c r="G1713" s="58"/>
    </row>
    <row r="1714" spans="4:7" ht="12.75">
      <c r="D1714" s="58"/>
      <c r="E1714" s="58"/>
      <c r="F1714" s="58"/>
      <c r="G1714" s="58"/>
    </row>
    <row r="1715" spans="4:7" ht="12.75">
      <c r="D1715" s="58"/>
      <c r="E1715" s="58"/>
      <c r="F1715" s="58"/>
      <c r="G1715" s="58"/>
    </row>
    <row r="1716" spans="4:7" ht="12.75">
      <c r="D1716" s="58"/>
      <c r="E1716" s="58"/>
      <c r="F1716" s="58"/>
      <c r="G1716" s="58"/>
    </row>
    <row r="1717" spans="4:7" ht="12.75">
      <c r="D1717" s="58"/>
      <c r="E1717" s="58"/>
      <c r="F1717" s="58"/>
      <c r="G1717" s="58"/>
    </row>
    <row r="1718" spans="4:7" ht="12.75">
      <c r="D1718" s="58"/>
      <c r="E1718" s="58"/>
      <c r="F1718" s="58"/>
      <c r="G1718" s="58"/>
    </row>
    <row r="1719" spans="4:7" ht="12.75">
      <c r="D1719" s="58"/>
      <c r="E1719" s="58"/>
      <c r="F1719" s="58"/>
      <c r="G1719" s="58"/>
    </row>
    <row r="1720" spans="4:7" ht="12.75">
      <c r="D1720" s="58"/>
      <c r="E1720" s="58"/>
      <c r="F1720" s="58"/>
      <c r="G1720" s="58"/>
    </row>
    <row r="1721" spans="4:7" ht="12.75">
      <c r="D1721" s="58"/>
      <c r="E1721" s="58"/>
      <c r="F1721" s="58"/>
      <c r="G1721" s="58"/>
    </row>
    <row r="1722" spans="4:7" ht="12.75">
      <c r="D1722" s="58"/>
      <c r="E1722" s="58"/>
      <c r="F1722" s="58"/>
      <c r="G1722" s="58"/>
    </row>
    <row r="1723" spans="4:7" ht="12.75">
      <c r="D1723" s="58"/>
      <c r="E1723" s="58"/>
      <c r="F1723" s="58"/>
      <c r="G1723" s="58"/>
    </row>
    <row r="1724" spans="4:7" ht="12.75">
      <c r="D1724" s="58"/>
      <c r="E1724" s="58"/>
      <c r="F1724" s="58"/>
      <c r="G1724" s="58"/>
    </row>
    <row r="1725" spans="4:7" ht="12.75">
      <c r="D1725" s="58"/>
      <c r="E1725" s="58"/>
      <c r="F1725" s="58"/>
      <c r="G1725" s="58"/>
    </row>
    <row r="1726" spans="4:7" ht="12.75">
      <c r="D1726" s="58"/>
      <c r="E1726" s="58"/>
      <c r="F1726" s="58"/>
      <c r="G1726" s="58"/>
    </row>
    <row r="1727" spans="4:7" ht="12.75">
      <c r="D1727" s="58"/>
      <c r="E1727" s="58"/>
      <c r="F1727" s="58"/>
      <c r="G1727" s="58"/>
    </row>
    <row r="1728" spans="4:7" ht="12.75">
      <c r="D1728" s="58"/>
      <c r="E1728" s="58"/>
      <c r="F1728" s="58"/>
      <c r="G1728" s="58"/>
    </row>
    <row r="1729" spans="4:7" ht="12.75">
      <c r="D1729" s="58"/>
      <c r="E1729" s="58"/>
      <c r="F1729" s="58"/>
      <c r="G1729" s="58"/>
    </row>
    <row r="1730" spans="4:7" ht="12.75">
      <c r="D1730" s="58"/>
      <c r="E1730" s="58"/>
      <c r="F1730" s="58"/>
      <c r="G1730" s="58"/>
    </row>
    <row r="1731" spans="4:7" ht="12.75">
      <c r="D1731" s="58"/>
      <c r="E1731" s="58"/>
      <c r="F1731" s="58"/>
      <c r="G1731" s="58"/>
    </row>
    <row r="1732" spans="4:7" ht="12.75">
      <c r="D1732" s="58"/>
      <c r="E1732" s="58"/>
      <c r="F1732" s="58"/>
      <c r="G1732" s="58"/>
    </row>
    <row r="1733" spans="4:7" ht="12.75">
      <c r="D1733" s="58"/>
      <c r="E1733" s="58"/>
      <c r="F1733" s="58"/>
      <c r="G1733" s="58"/>
    </row>
    <row r="1734" spans="4:7" ht="12.75">
      <c r="D1734" s="58"/>
      <c r="E1734" s="58"/>
      <c r="F1734" s="58"/>
      <c r="G1734" s="58"/>
    </row>
    <row r="1735" spans="4:7" ht="12.75">
      <c r="D1735" s="58"/>
      <c r="E1735" s="58"/>
      <c r="F1735" s="58"/>
      <c r="G1735" s="58"/>
    </row>
    <row r="1736" spans="4:7" ht="12.75">
      <c r="D1736" s="58"/>
      <c r="E1736" s="58"/>
      <c r="F1736" s="58"/>
      <c r="G1736" s="58"/>
    </row>
    <row r="1737" spans="4:7" ht="12.75">
      <c r="D1737" s="58"/>
      <c r="E1737" s="58"/>
      <c r="F1737" s="58"/>
      <c r="G1737" s="58"/>
    </row>
    <row r="1738" spans="4:7" ht="12.75">
      <c r="D1738" s="58"/>
      <c r="E1738" s="58"/>
      <c r="F1738" s="58"/>
      <c r="G1738" s="58"/>
    </row>
    <row r="1739" spans="4:7" ht="12.75">
      <c r="D1739" s="58"/>
      <c r="E1739" s="58"/>
      <c r="F1739" s="58"/>
      <c r="G1739" s="58"/>
    </row>
    <row r="1740" spans="4:7" ht="12.75">
      <c r="D1740" s="58"/>
      <c r="E1740" s="58"/>
      <c r="F1740" s="58"/>
      <c r="G1740" s="58"/>
    </row>
    <row r="1741" spans="4:7" ht="12.75">
      <c r="D1741" s="58"/>
      <c r="E1741" s="58"/>
      <c r="F1741" s="58"/>
      <c r="G1741" s="58"/>
    </row>
    <row r="1742" spans="4:7" ht="12.75">
      <c r="D1742" s="58"/>
      <c r="E1742" s="58"/>
      <c r="F1742" s="58"/>
      <c r="G1742" s="58"/>
    </row>
    <row r="1743" spans="4:7" ht="12.75">
      <c r="D1743" s="58"/>
      <c r="E1743" s="58"/>
      <c r="F1743" s="58"/>
      <c r="G1743" s="58"/>
    </row>
    <row r="1744" spans="4:7" ht="12.75">
      <c r="D1744" s="58"/>
      <c r="E1744" s="58"/>
      <c r="F1744" s="58"/>
      <c r="G1744" s="58"/>
    </row>
    <row r="1745" spans="4:7" ht="12.75">
      <c r="D1745" s="58"/>
      <c r="E1745" s="58"/>
      <c r="F1745" s="58"/>
      <c r="G1745" s="58"/>
    </row>
    <row r="1746" spans="4:7" ht="12.75">
      <c r="D1746" s="58"/>
      <c r="E1746" s="58"/>
      <c r="F1746" s="58"/>
      <c r="G1746" s="58"/>
    </row>
    <row r="1747" spans="4:7" ht="12.75">
      <c r="D1747" s="58"/>
      <c r="E1747" s="58"/>
      <c r="F1747" s="58"/>
      <c r="G1747" s="58"/>
    </row>
    <row r="1748" spans="4:7" ht="12.75">
      <c r="D1748" s="58"/>
      <c r="E1748" s="58"/>
      <c r="F1748" s="58"/>
      <c r="G1748" s="58"/>
    </row>
    <row r="1749" spans="4:7" ht="12.75">
      <c r="D1749" s="58"/>
      <c r="E1749" s="58"/>
      <c r="F1749" s="58"/>
      <c r="G1749" s="58"/>
    </row>
    <row r="1750" spans="4:7" ht="12.75">
      <c r="D1750" s="58"/>
      <c r="E1750" s="58"/>
      <c r="F1750" s="58"/>
      <c r="G1750" s="58"/>
    </row>
    <row r="1751" spans="4:7" ht="12.75">
      <c r="D1751" s="58"/>
      <c r="E1751" s="58"/>
      <c r="F1751" s="58"/>
      <c r="G1751" s="58"/>
    </row>
    <row r="1752" spans="4:7" ht="12.75">
      <c r="D1752" s="58"/>
      <c r="E1752" s="58"/>
      <c r="F1752" s="58"/>
      <c r="G1752" s="58"/>
    </row>
    <row r="1753" spans="4:7" ht="12.75">
      <c r="D1753" s="58"/>
      <c r="E1753" s="58"/>
      <c r="F1753" s="58"/>
      <c r="G1753" s="58"/>
    </row>
    <row r="1754" spans="4:7" ht="12.75">
      <c r="D1754" s="58"/>
      <c r="E1754" s="58"/>
      <c r="F1754" s="58"/>
      <c r="G1754" s="58"/>
    </row>
    <row r="1755" spans="4:7" ht="12.75">
      <c r="D1755" s="58"/>
      <c r="E1755" s="58"/>
      <c r="F1755" s="58"/>
      <c r="G1755" s="58"/>
    </row>
    <row r="1756" spans="4:7" ht="12.75">
      <c r="D1756" s="58"/>
      <c r="E1756" s="58"/>
      <c r="F1756" s="58"/>
      <c r="G1756" s="58"/>
    </row>
    <row r="1757" spans="4:7" ht="12.75">
      <c r="D1757" s="58"/>
      <c r="E1757" s="58"/>
      <c r="F1757" s="58"/>
      <c r="G1757" s="58"/>
    </row>
    <row r="1758" spans="4:7" ht="12.75">
      <c r="D1758" s="58"/>
      <c r="E1758" s="58"/>
      <c r="F1758" s="58"/>
      <c r="G1758" s="58"/>
    </row>
    <row r="1759" spans="4:7" ht="12.75">
      <c r="D1759" s="58"/>
      <c r="E1759" s="58"/>
      <c r="F1759" s="58"/>
      <c r="G1759" s="58"/>
    </row>
    <row r="1760" spans="4:7" ht="12.75">
      <c r="D1760" s="58"/>
      <c r="E1760" s="58"/>
      <c r="F1760" s="58"/>
      <c r="G1760" s="58"/>
    </row>
    <row r="1761" spans="4:7" ht="12.75">
      <c r="D1761" s="58"/>
      <c r="E1761" s="58"/>
      <c r="F1761" s="58"/>
      <c r="G1761" s="58"/>
    </row>
    <row r="1762" spans="4:7" ht="12.75">
      <c r="D1762" s="58"/>
      <c r="E1762" s="58"/>
      <c r="F1762" s="58"/>
      <c r="G1762" s="58"/>
    </row>
    <row r="1763" spans="4:7" ht="12.75">
      <c r="D1763" s="58"/>
      <c r="E1763" s="58"/>
      <c r="F1763" s="58"/>
      <c r="G1763" s="58"/>
    </row>
    <row r="1764" spans="4:7" ht="12.75">
      <c r="D1764" s="58"/>
      <c r="E1764" s="58"/>
      <c r="F1764" s="58"/>
      <c r="G1764" s="58"/>
    </row>
    <row r="1765" spans="4:7" ht="12.75">
      <c r="D1765" s="58"/>
      <c r="E1765" s="58"/>
      <c r="F1765" s="58"/>
      <c r="G1765" s="58"/>
    </row>
    <row r="1766" spans="4:7" ht="12.75">
      <c r="D1766" s="58"/>
      <c r="E1766" s="58"/>
      <c r="F1766" s="58"/>
      <c r="G1766" s="58"/>
    </row>
    <row r="1767" spans="4:7" ht="12.75">
      <c r="D1767" s="58"/>
      <c r="E1767" s="58"/>
      <c r="F1767" s="58"/>
      <c r="G1767" s="58"/>
    </row>
    <row r="1768" spans="4:7" ht="12.75">
      <c r="D1768" s="58"/>
      <c r="E1768" s="58"/>
      <c r="F1768" s="58"/>
      <c r="G1768" s="58"/>
    </row>
    <row r="1769" spans="4:7" ht="12.75">
      <c r="D1769" s="58"/>
      <c r="E1769" s="58"/>
      <c r="F1769" s="58"/>
      <c r="G1769" s="58"/>
    </row>
    <row r="1770" spans="4:7" ht="12.75">
      <c r="D1770" s="58"/>
      <c r="E1770" s="58"/>
      <c r="F1770" s="58"/>
      <c r="G1770" s="58"/>
    </row>
    <row r="1771" spans="4:7" ht="12.75">
      <c r="D1771" s="58"/>
      <c r="E1771" s="58"/>
      <c r="F1771" s="58"/>
      <c r="G1771" s="58"/>
    </row>
    <row r="1772" spans="4:7" ht="12.75">
      <c r="D1772" s="58"/>
      <c r="E1772" s="58"/>
      <c r="F1772" s="58"/>
      <c r="G1772" s="58"/>
    </row>
    <row r="1773" spans="4:7" ht="12.75">
      <c r="D1773" s="58"/>
      <c r="E1773" s="58"/>
      <c r="F1773" s="58"/>
      <c r="G1773" s="58"/>
    </row>
    <row r="1774" spans="4:7" ht="12.75">
      <c r="D1774" s="58"/>
      <c r="E1774" s="58"/>
      <c r="F1774" s="58"/>
      <c r="G1774" s="58"/>
    </row>
    <row r="1775" spans="4:7" ht="12.75">
      <c r="D1775" s="58"/>
      <c r="E1775" s="58"/>
      <c r="F1775" s="58"/>
      <c r="G1775" s="58"/>
    </row>
    <row r="1776" spans="4:7" ht="12.75">
      <c r="D1776" s="58"/>
      <c r="E1776" s="58"/>
      <c r="F1776" s="58"/>
      <c r="G1776" s="58"/>
    </row>
    <row r="1777" spans="4:7" ht="12.75">
      <c r="D1777" s="58"/>
      <c r="E1777" s="58"/>
      <c r="F1777" s="58"/>
      <c r="G1777" s="58"/>
    </row>
    <row r="1778" spans="4:7" ht="12.75">
      <c r="D1778" s="58"/>
      <c r="E1778" s="58"/>
      <c r="F1778" s="58"/>
      <c r="G1778" s="58"/>
    </row>
    <row r="1779" spans="4:7" ht="12.75">
      <c r="D1779" s="58"/>
      <c r="E1779" s="58"/>
      <c r="F1779" s="58"/>
      <c r="G1779" s="58"/>
    </row>
    <row r="1780" spans="4:7" ht="12.75">
      <c r="D1780" s="58"/>
      <c r="E1780" s="58"/>
      <c r="F1780" s="58"/>
      <c r="G1780" s="58"/>
    </row>
    <row r="1781" spans="4:7" ht="12.75">
      <c r="D1781" s="58"/>
      <c r="E1781" s="58"/>
      <c r="F1781" s="58"/>
      <c r="G1781" s="58"/>
    </row>
    <row r="1782" spans="4:7" ht="12.75">
      <c r="D1782" s="58"/>
      <c r="E1782" s="58"/>
      <c r="F1782" s="58"/>
      <c r="G1782" s="58"/>
    </row>
    <row r="1783" spans="4:7" ht="12.75">
      <c r="D1783" s="58"/>
      <c r="E1783" s="58"/>
      <c r="F1783" s="58"/>
      <c r="G1783" s="58"/>
    </row>
    <row r="1784" spans="4:7" ht="12.75">
      <c r="D1784" s="58"/>
      <c r="E1784" s="58"/>
      <c r="F1784" s="58"/>
      <c r="G1784" s="58"/>
    </row>
    <row r="1785" spans="4:7" ht="12.75">
      <c r="D1785" s="58"/>
      <c r="E1785" s="58"/>
      <c r="F1785" s="58"/>
      <c r="G1785" s="58"/>
    </row>
    <row r="1786" spans="4:7" ht="12.75">
      <c r="D1786" s="58"/>
      <c r="E1786" s="58"/>
      <c r="F1786" s="58"/>
      <c r="G1786" s="58"/>
    </row>
    <row r="1787" spans="4:7" ht="12.75">
      <c r="D1787" s="58"/>
      <c r="E1787" s="58"/>
      <c r="F1787" s="58"/>
      <c r="G1787" s="58"/>
    </row>
    <row r="1788" spans="4:7" ht="12.75">
      <c r="D1788" s="58"/>
      <c r="E1788" s="58"/>
      <c r="F1788" s="58"/>
      <c r="G1788" s="58"/>
    </row>
    <row r="1789" spans="4:7" ht="12.75">
      <c r="D1789" s="58"/>
      <c r="E1789" s="58"/>
      <c r="F1789" s="58"/>
      <c r="G1789" s="58"/>
    </row>
    <row r="1790" spans="4:7" ht="12.75">
      <c r="D1790" s="58"/>
      <c r="E1790" s="58"/>
      <c r="F1790" s="58"/>
      <c r="G1790" s="58"/>
    </row>
    <row r="1791" spans="4:7" ht="12.75">
      <c r="D1791" s="58"/>
      <c r="E1791" s="58"/>
      <c r="F1791" s="58"/>
      <c r="G1791" s="58"/>
    </row>
    <row r="1792" spans="4:7" ht="12.75">
      <c r="D1792" s="58"/>
      <c r="E1792" s="58"/>
      <c r="F1792" s="58"/>
      <c r="G1792" s="58"/>
    </row>
    <row r="1793" spans="4:7" ht="12.75">
      <c r="D1793" s="58"/>
      <c r="E1793" s="58"/>
      <c r="F1793" s="58"/>
      <c r="G1793" s="58"/>
    </row>
    <row r="1794" spans="4:7" ht="12.75">
      <c r="D1794" s="58"/>
      <c r="E1794" s="58"/>
      <c r="F1794" s="58"/>
      <c r="G1794" s="58"/>
    </row>
    <row r="1795" spans="4:7" ht="12.75">
      <c r="D1795" s="58"/>
      <c r="E1795" s="58"/>
      <c r="F1795" s="58"/>
      <c r="G1795" s="58"/>
    </row>
    <row r="1796" spans="4:7" ht="12.75">
      <c r="D1796" s="58"/>
      <c r="E1796" s="58"/>
      <c r="F1796" s="58"/>
      <c r="G1796" s="58"/>
    </row>
    <row r="1797" spans="4:7" ht="12.75">
      <c r="D1797" s="58"/>
      <c r="E1797" s="58"/>
      <c r="F1797" s="58"/>
      <c r="G1797" s="58"/>
    </row>
    <row r="1798" spans="4:7" ht="12.75">
      <c r="D1798" s="58"/>
      <c r="E1798" s="58"/>
      <c r="F1798" s="58"/>
      <c r="G1798" s="58"/>
    </row>
    <row r="1799" spans="4:7" ht="12.75">
      <c r="D1799" s="58"/>
      <c r="E1799" s="58"/>
      <c r="F1799" s="58"/>
      <c r="G1799" s="58"/>
    </row>
    <row r="1800" spans="4:7" ht="12.75">
      <c r="D1800" s="58"/>
      <c r="E1800" s="58"/>
      <c r="F1800" s="58"/>
      <c r="G1800" s="58"/>
    </row>
    <row r="1801" spans="4:7" ht="12.75">
      <c r="D1801" s="58"/>
      <c r="E1801" s="58"/>
      <c r="F1801" s="58"/>
      <c r="G1801" s="58"/>
    </row>
    <row r="1802" spans="4:7" ht="12.75">
      <c r="D1802" s="58"/>
      <c r="E1802" s="58"/>
      <c r="F1802" s="58"/>
      <c r="G1802" s="58"/>
    </row>
    <row r="1803" spans="4:7" ht="12.75">
      <c r="D1803" s="58"/>
      <c r="E1803" s="58"/>
      <c r="F1803" s="58"/>
      <c r="G1803" s="58"/>
    </row>
    <row r="1804" spans="4:7" ht="12.75">
      <c r="D1804" s="58"/>
      <c r="E1804" s="58"/>
      <c r="F1804" s="58"/>
      <c r="G1804" s="58"/>
    </row>
    <row r="1805" spans="4:7" ht="12.75">
      <c r="D1805" s="58"/>
      <c r="E1805" s="58"/>
      <c r="F1805" s="58"/>
      <c r="G1805" s="58"/>
    </row>
    <row r="1806" spans="4:7" ht="12.75">
      <c r="D1806" s="58"/>
      <c r="E1806" s="58"/>
      <c r="F1806" s="58"/>
      <c r="G1806" s="58"/>
    </row>
    <row r="1807" spans="4:7" ht="12.75">
      <c r="D1807" s="58"/>
      <c r="E1807" s="58"/>
      <c r="F1807" s="58"/>
      <c r="G1807" s="58"/>
    </row>
    <row r="1808" spans="4:7" ht="12.75">
      <c r="D1808" s="58"/>
      <c r="E1808" s="58"/>
      <c r="F1808" s="58"/>
      <c r="G1808" s="58"/>
    </row>
    <row r="1809" spans="4:7" ht="12.75">
      <c r="D1809" s="58"/>
      <c r="E1809" s="58"/>
      <c r="F1809" s="58"/>
      <c r="G1809" s="58"/>
    </row>
    <row r="1810" spans="4:7" ht="12.75">
      <c r="D1810" s="58"/>
      <c r="E1810" s="58"/>
      <c r="F1810" s="58"/>
      <c r="G1810" s="58"/>
    </row>
    <row r="1811" spans="4:7" ht="12.75">
      <c r="D1811" s="58"/>
      <c r="E1811" s="58"/>
      <c r="F1811" s="58"/>
      <c r="G1811" s="58"/>
    </row>
    <row r="1812" spans="4:7" ht="12.75">
      <c r="D1812" s="58"/>
      <c r="E1812" s="58"/>
      <c r="F1812" s="58"/>
      <c r="G1812" s="58"/>
    </row>
    <row r="1813" spans="4:7" ht="12.75">
      <c r="D1813" s="58"/>
      <c r="E1813" s="58"/>
      <c r="F1813" s="58"/>
      <c r="G1813" s="58"/>
    </row>
    <row r="1814" spans="4:7" ht="12.75">
      <c r="D1814" s="58"/>
      <c r="E1814" s="58"/>
      <c r="F1814" s="58"/>
      <c r="G1814" s="58"/>
    </row>
    <row r="1815" spans="4:7" ht="12.75">
      <c r="D1815" s="58"/>
      <c r="E1815" s="58"/>
      <c r="F1815" s="58"/>
      <c r="G1815" s="58"/>
    </row>
    <row r="1816" spans="4:7" ht="12.75">
      <c r="D1816" s="58"/>
      <c r="E1816" s="58"/>
      <c r="F1816" s="58"/>
      <c r="G1816" s="58"/>
    </row>
    <row r="1817" spans="4:7" ht="12.75">
      <c r="D1817" s="58"/>
      <c r="E1817" s="58"/>
      <c r="F1817" s="58"/>
      <c r="G1817" s="58"/>
    </row>
    <row r="1818" spans="4:7" ht="12.75">
      <c r="D1818" s="58"/>
      <c r="E1818" s="58"/>
      <c r="F1818" s="58"/>
      <c r="G1818" s="58"/>
    </row>
    <row r="1819" spans="4:7" ht="12.75">
      <c r="D1819" s="58"/>
      <c r="E1819" s="58"/>
      <c r="F1819" s="58"/>
      <c r="G1819" s="58"/>
    </row>
    <row r="1820" spans="4:7" ht="12.75">
      <c r="D1820" s="58"/>
      <c r="E1820" s="58"/>
      <c r="F1820" s="58"/>
      <c r="G1820" s="58"/>
    </row>
    <row r="1821" spans="4:7" ht="12.75">
      <c r="D1821" s="58"/>
      <c r="E1821" s="58"/>
      <c r="F1821" s="58"/>
      <c r="G1821" s="58"/>
    </row>
    <row r="1822" spans="4:7" ht="12.75">
      <c r="D1822" s="58"/>
      <c r="E1822" s="58"/>
      <c r="F1822" s="58"/>
      <c r="G1822" s="58"/>
    </row>
    <row r="1823" spans="4:7" ht="12.75">
      <c r="D1823" s="58"/>
      <c r="E1823" s="58"/>
      <c r="F1823" s="58"/>
      <c r="G1823" s="58"/>
    </row>
    <row r="1824" spans="4:7" ht="12.75">
      <c r="D1824" s="58"/>
      <c r="E1824" s="58"/>
      <c r="F1824" s="58"/>
      <c r="G1824" s="58"/>
    </row>
    <row r="1825" spans="4:7" ht="12.75">
      <c r="D1825" s="58"/>
      <c r="E1825" s="58"/>
      <c r="F1825" s="58"/>
      <c r="G1825" s="58"/>
    </row>
    <row r="1826" spans="4:7" ht="12.75">
      <c r="D1826" s="58"/>
      <c r="E1826" s="58"/>
      <c r="F1826" s="58"/>
      <c r="G1826" s="58"/>
    </row>
    <row r="1827" spans="4:7" ht="12.75">
      <c r="D1827" s="58"/>
      <c r="E1827" s="58"/>
      <c r="F1827" s="58"/>
      <c r="G1827" s="58"/>
    </row>
    <row r="1828" spans="4:7" ht="12.75">
      <c r="D1828" s="58"/>
      <c r="E1828" s="58"/>
      <c r="F1828" s="58"/>
      <c r="G1828" s="58"/>
    </row>
    <row r="1829" spans="4:7" ht="12.75">
      <c r="D1829" s="58"/>
      <c r="E1829" s="58"/>
      <c r="F1829" s="58"/>
      <c r="G1829" s="58"/>
    </row>
    <row r="1830" spans="4:7" ht="12.75">
      <c r="D1830" s="58"/>
      <c r="E1830" s="58"/>
      <c r="F1830" s="58"/>
      <c r="G1830" s="58"/>
    </row>
    <row r="1831" spans="4:7" ht="12.75">
      <c r="D1831" s="58"/>
      <c r="E1831" s="58"/>
      <c r="F1831" s="58"/>
      <c r="G1831" s="58"/>
    </row>
    <row r="1832" spans="4:7" ht="12.75">
      <c r="D1832" s="58"/>
      <c r="E1832" s="58"/>
      <c r="F1832" s="58"/>
      <c r="G1832" s="58"/>
    </row>
    <row r="1833" spans="4:7" ht="12.75">
      <c r="D1833" s="58"/>
      <c r="E1833" s="58"/>
      <c r="F1833" s="58"/>
      <c r="G1833" s="58"/>
    </row>
    <row r="1834" spans="4:7" ht="12.75">
      <c r="D1834" s="58"/>
      <c r="E1834" s="58"/>
      <c r="F1834" s="58"/>
      <c r="G1834" s="58"/>
    </row>
    <row r="1835" spans="4:7" ht="12.75">
      <c r="D1835" s="58"/>
      <c r="E1835" s="58"/>
      <c r="F1835" s="58"/>
      <c r="G1835" s="58"/>
    </row>
    <row r="1836" spans="4:7" ht="12.75">
      <c r="D1836" s="58"/>
      <c r="E1836" s="58"/>
      <c r="F1836" s="58"/>
      <c r="G1836" s="58"/>
    </row>
    <row r="1837" spans="4:7" ht="12.75">
      <c r="D1837" s="58"/>
      <c r="E1837" s="58"/>
      <c r="F1837" s="58"/>
      <c r="G1837" s="58"/>
    </row>
    <row r="1838" spans="4:7" ht="12.75">
      <c r="D1838" s="58"/>
      <c r="E1838" s="58"/>
      <c r="F1838" s="58"/>
      <c r="G1838" s="58"/>
    </row>
    <row r="1839" spans="4:7" ht="12.75">
      <c r="D1839" s="58"/>
      <c r="E1839" s="58"/>
      <c r="F1839" s="58"/>
      <c r="G1839" s="58"/>
    </row>
    <row r="1840" spans="4:7" ht="12.75">
      <c r="D1840" s="58"/>
      <c r="E1840" s="58"/>
      <c r="F1840" s="58"/>
      <c r="G1840" s="58"/>
    </row>
    <row r="1841" spans="4:7" ht="12.75">
      <c r="D1841" s="58"/>
      <c r="E1841" s="58"/>
      <c r="F1841" s="58"/>
      <c r="G1841" s="58"/>
    </row>
    <row r="1842" spans="4:7" ht="12.75">
      <c r="D1842" s="58"/>
      <c r="E1842" s="58"/>
      <c r="F1842" s="58"/>
      <c r="G1842" s="58"/>
    </row>
    <row r="1843" spans="4:7" ht="12.75">
      <c r="D1843" s="58"/>
      <c r="E1843" s="58"/>
      <c r="F1843" s="58"/>
      <c r="G1843" s="58"/>
    </row>
    <row r="1844" spans="4:7" ht="12.75">
      <c r="D1844" s="58"/>
      <c r="E1844" s="58"/>
      <c r="F1844" s="58"/>
      <c r="G1844" s="58"/>
    </row>
    <row r="1845" spans="4:7" ht="12.75">
      <c r="D1845" s="58"/>
      <c r="E1845" s="58"/>
      <c r="F1845" s="58"/>
      <c r="G1845" s="58"/>
    </row>
    <row r="1846" spans="4:7" ht="12.75">
      <c r="D1846" s="58"/>
      <c r="E1846" s="58"/>
      <c r="F1846" s="58"/>
      <c r="G1846" s="58"/>
    </row>
    <row r="1847" spans="4:7" ht="12.75">
      <c r="D1847" s="58"/>
      <c r="E1847" s="58"/>
      <c r="F1847" s="58"/>
      <c r="G1847" s="58"/>
    </row>
    <row r="1848" spans="4:7" ht="12.75">
      <c r="D1848" s="58"/>
      <c r="E1848" s="58"/>
      <c r="F1848" s="58"/>
      <c r="G1848" s="58"/>
    </row>
    <row r="1849" spans="4:7" ht="12.75">
      <c r="D1849" s="58"/>
      <c r="E1849" s="58"/>
      <c r="F1849" s="58"/>
      <c r="G1849" s="58"/>
    </row>
    <row r="1850" spans="4:7" ht="12.75">
      <c r="D1850" s="58"/>
      <c r="E1850" s="58"/>
      <c r="F1850" s="58"/>
      <c r="G1850" s="58"/>
    </row>
    <row r="1851" spans="4:7" ht="12.75">
      <c r="D1851" s="58"/>
      <c r="E1851" s="58"/>
      <c r="F1851" s="58"/>
      <c r="G1851" s="58"/>
    </row>
    <row r="1852" spans="4:7" ht="12.75">
      <c r="D1852" s="58"/>
      <c r="E1852" s="58"/>
      <c r="F1852" s="58"/>
      <c r="G1852" s="58"/>
    </row>
    <row r="1853" spans="4:7" ht="12.75">
      <c r="D1853" s="58"/>
      <c r="E1853" s="58"/>
      <c r="F1853" s="58"/>
      <c r="G1853" s="58"/>
    </row>
    <row r="1854" spans="4:7" ht="12.75">
      <c r="D1854" s="58"/>
      <c r="E1854" s="58"/>
      <c r="F1854" s="58"/>
      <c r="G1854" s="58"/>
    </row>
    <row r="1855" spans="4:7" ht="12.75">
      <c r="D1855" s="58"/>
      <c r="E1855" s="58"/>
      <c r="F1855" s="58"/>
      <c r="G1855" s="58"/>
    </row>
    <row r="1856" spans="4:7" ht="12.75">
      <c r="D1856" s="58"/>
      <c r="E1856" s="58"/>
      <c r="F1856" s="58"/>
      <c r="G1856" s="58"/>
    </row>
    <row r="1857" spans="4:7" ht="12.75">
      <c r="D1857" s="58"/>
      <c r="E1857" s="58"/>
      <c r="F1857" s="58"/>
      <c r="G1857" s="58"/>
    </row>
    <row r="1858" spans="4:7" ht="12.75">
      <c r="D1858" s="58"/>
      <c r="E1858" s="58"/>
      <c r="F1858" s="58"/>
      <c r="G1858" s="58"/>
    </row>
    <row r="1859" spans="4:7" ht="12.75">
      <c r="D1859" s="58"/>
      <c r="E1859" s="58"/>
      <c r="F1859" s="58"/>
      <c r="G1859" s="58"/>
    </row>
    <row r="1860" spans="4:7" ht="12.75">
      <c r="D1860" s="58"/>
      <c r="E1860" s="58"/>
      <c r="F1860" s="58"/>
      <c r="G1860" s="58"/>
    </row>
    <row r="1861" spans="4:7" ht="12.75">
      <c r="D1861" s="58"/>
      <c r="E1861" s="58"/>
      <c r="F1861" s="58"/>
      <c r="G1861" s="58"/>
    </row>
    <row r="1862" spans="4:7" ht="12.75">
      <c r="D1862" s="58"/>
      <c r="E1862" s="58"/>
      <c r="F1862" s="58"/>
      <c r="G1862" s="58"/>
    </row>
    <row r="1863" spans="4:7" ht="12.75">
      <c r="D1863" s="58"/>
      <c r="E1863" s="58"/>
      <c r="F1863" s="58"/>
      <c r="G1863" s="58"/>
    </row>
    <row r="1864" spans="4:7" ht="12.75">
      <c r="D1864" s="58"/>
      <c r="E1864" s="58"/>
      <c r="F1864" s="58"/>
      <c r="G1864" s="58"/>
    </row>
    <row r="1865" spans="4:7" ht="12.75">
      <c r="D1865" s="58"/>
      <c r="E1865" s="58"/>
      <c r="F1865" s="58"/>
      <c r="G1865" s="58"/>
    </row>
    <row r="1866" spans="4:7" ht="12.75">
      <c r="D1866" s="58"/>
      <c r="E1866" s="58"/>
      <c r="F1866" s="58"/>
      <c r="G1866" s="58"/>
    </row>
    <row r="1867" spans="4:7" ht="12.75">
      <c r="D1867" s="58"/>
      <c r="E1867" s="58"/>
      <c r="F1867" s="58"/>
      <c r="G1867" s="58"/>
    </row>
    <row r="1868" spans="4:7" ht="12.75">
      <c r="D1868" s="58"/>
      <c r="E1868" s="58"/>
      <c r="F1868" s="58"/>
      <c r="G1868" s="58"/>
    </row>
    <row r="1869" spans="4:7" ht="12.75">
      <c r="D1869" s="58"/>
      <c r="E1869" s="58"/>
      <c r="F1869" s="58"/>
      <c r="G1869" s="58"/>
    </row>
    <row r="1870" spans="4:7" ht="12.75">
      <c r="D1870" s="58"/>
      <c r="E1870" s="58"/>
      <c r="F1870" s="58"/>
      <c r="G1870" s="58"/>
    </row>
    <row r="1871" spans="4:7" ht="12.75">
      <c r="D1871" s="58"/>
      <c r="E1871" s="58"/>
      <c r="F1871" s="58"/>
      <c r="G1871" s="58"/>
    </row>
    <row r="1872" spans="4:7" ht="12.75">
      <c r="D1872" s="58"/>
      <c r="E1872" s="58"/>
      <c r="F1872" s="58"/>
      <c r="G1872" s="58"/>
    </row>
    <row r="1873" spans="4:7" ht="12.75">
      <c r="D1873" s="58"/>
      <c r="E1873" s="58"/>
      <c r="F1873" s="58"/>
      <c r="G1873" s="58"/>
    </row>
    <row r="1874" spans="4:7" ht="12.75">
      <c r="D1874" s="58"/>
      <c r="E1874" s="58"/>
      <c r="F1874" s="58"/>
      <c r="G1874" s="58"/>
    </row>
    <row r="1875" spans="4:7" ht="12.75">
      <c r="D1875" s="58"/>
      <c r="E1875" s="58"/>
      <c r="F1875" s="58"/>
      <c r="G1875" s="58"/>
    </row>
    <row r="1876" spans="4:7" ht="12.75">
      <c r="D1876" s="58"/>
      <c r="E1876" s="58"/>
      <c r="F1876" s="58"/>
      <c r="G1876" s="58"/>
    </row>
    <row r="1877" spans="4:7" ht="12.75">
      <c r="D1877" s="58"/>
      <c r="E1877" s="58"/>
      <c r="F1877" s="58"/>
      <c r="G1877" s="58"/>
    </row>
    <row r="1878" spans="4:7" ht="12.75">
      <c r="D1878" s="58"/>
      <c r="E1878" s="58"/>
      <c r="F1878" s="58"/>
      <c r="G1878" s="58"/>
    </row>
    <row r="1879" spans="4:7" ht="12.75">
      <c r="D1879" s="58"/>
      <c r="E1879" s="58"/>
      <c r="F1879" s="58"/>
      <c r="G1879" s="58"/>
    </row>
    <row r="1880" spans="4:7" ht="12.75">
      <c r="D1880" s="58"/>
      <c r="E1880" s="58"/>
      <c r="F1880" s="58"/>
      <c r="G1880" s="58"/>
    </row>
    <row r="1881" spans="4:7" ht="12.75">
      <c r="D1881" s="58"/>
      <c r="E1881" s="58"/>
      <c r="F1881" s="58"/>
      <c r="G1881" s="58"/>
    </row>
    <row r="1882" spans="4:7" ht="12.75">
      <c r="D1882" s="58"/>
      <c r="E1882" s="58"/>
      <c r="F1882" s="58"/>
      <c r="G1882" s="58"/>
    </row>
    <row r="1883" spans="4:7" ht="12.75">
      <c r="D1883" s="58"/>
      <c r="E1883" s="58"/>
      <c r="F1883" s="58"/>
      <c r="G1883" s="58"/>
    </row>
    <row r="1884" spans="4:7" ht="12.75">
      <c r="D1884" s="58"/>
      <c r="E1884" s="58"/>
      <c r="F1884" s="58"/>
      <c r="G1884" s="58"/>
    </row>
    <row r="1885" spans="4:7" ht="12.75">
      <c r="D1885" s="58"/>
      <c r="E1885" s="58"/>
      <c r="F1885" s="58"/>
      <c r="G1885" s="58"/>
    </row>
    <row r="1886" spans="4:7" ht="12.75">
      <c r="D1886" s="58"/>
      <c r="E1886" s="58"/>
      <c r="F1886" s="58"/>
      <c r="G1886" s="58"/>
    </row>
    <row r="1887" spans="4:7" ht="12.75">
      <c r="D1887" s="58"/>
      <c r="E1887" s="58"/>
      <c r="F1887" s="58"/>
      <c r="G1887" s="58"/>
    </row>
    <row r="1888" spans="4:7" ht="12.75">
      <c r="D1888" s="58"/>
      <c r="E1888" s="58"/>
      <c r="F1888" s="58"/>
      <c r="G1888" s="58"/>
    </row>
    <row r="1889" spans="4:7" ht="12.75">
      <c r="D1889" s="58"/>
      <c r="E1889" s="58"/>
      <c r="F1889" s="58"/>
      <c r="G1889" s="58"/>
    </row>
    <row r="1890" spans="4:7" ht="12.75">
      <c r="D1890" s="58"/>
      <c r="E1890" s="58"/>
      <c r="F1890" s="58"/>
      <c r="G1890" s="58"/>
    </row>
    <row r="1891" spans="4:7" ht="12.75">
      <c r="D1891" s="58"/>
      <c r="E1891" s="58"/>
      <c r="F1891" s="58"/>
      <c r="G1891" s="58"/>
    </row>
    <row r="1892" spans="4:7" ht="12.75">
      <c r="D1892" s="58"/>
      <c r="E1892" s="58"/>
      <c r="F1892" s="58"/>
      <c r="G1892" s="58"/>
    </row>
    <row r="1893" spans="4:7" ht="12.75">
      <c r="D1893" s="58"/>
      <c r="E1893" s="58"/>
      <c r="F1893" s="58"/>
      <c r="G1893" s="58"/>
    </row>
    <row r="1894" spans="4:7" ht="12.75">
      <c r="D1894" s="58"/>
      <c r="E1894" s="58"/>
      <c r="F1894" s="58"/>
      <c r="G1894" s="58"/>
    </row>
    <row r="1895" spans="4:7" ht="12.75">
      <c r="D1895" s="58"/>
      <c r="E1895" s="58"/>
      <c r="F1895" s="58"/>
      <c r="G1895" s="58"/>
    </row>
    <row r="1896" spans="4:7" ht="12.75">
      <c r="D1896" s="58"/>
      <c r="E1896" s="58"/>
      <c r="F1896" s="58"/>
      <c r="G1896" s="58"/>
    </row>
    <row r="1897" spans="4:7" ht="12.75">
      <c r="D1897" s="58"/>
      <c r="E1897" s="58"/>
      <c r="F1897" s="58"/>
      <c r="G1897" s="58"/>
    </row>
    <row r="1898" spans="4:7" ht="12.75">
      <c r="D1898" s="58"/>
      <c r="E1898" s="58"/>
      <c r="F1898" s="58"/>
      <c r="G1898" s="58"/>
    </row>
    <row r="1899" spans="4:7" ht="12.75">
      <c r="D1899" s="58"/>
      <c r="E1899" s="58"/>
      <c r="F1899" s="58"/>
      <c r="G1899" s="58"/>
    </row>
    <row r="1900" spans="4:7" ht="12.75">
      <c r="D1900" s="58"/>
      <c r="E1900" s="58"/>
      <c r="F1900" s="58"/>
      <c r="G1900" s="58"/>
    </row>
    <row r="1901" spans="4:7" ht="12.75">
      <c r="D1901" s="58"/>
      <c r="E1901" s="58"/>
      <c r="F1901" s="58"/>
      <c r="G1901" s="58"/>
    </row>
    <row r="1902" spans="4:7" ht="12.75">
      <c r="D1902" s="58"/>
      <c r="E1902" s="58"/>
      <c r="F1902" s="58"/>
      <c r="G1902" s="58"/>
    </row>
    <row r="1903" spans="4:7" ht="12.75">
      <c r="D1903" s="58"/>
      <c r="E1903" s="58"/>
      <c r="F1903" s="58"/>
      <c r="G1903" s="58"/>
    </row>
    <row r="1904" spans="4:7" ht="12.75">
      <c r="D1904" s="58"/>
      <c r="E1904" s="58"/>
      <c r="F1904" s="58"/>
      <c r="G1904" s="58"/>
    </row>
    <row r="1905" spans="4:7" ht="12.75">
      <c r="D1905" s="58"/>
      <c r="E1905" s="58"/>
      <c r="F1905" s="58"/>
      <c r="G1905" s="58"/>
    </row>
    <row r="1906" spans="4:7" ht="12.75">
      <c r="D1906" s="58"/>
      <c r="E1906" s="58"/>
      <c r="F1906" s="58"/>
      <c r="G1906" s="58"/>
    </row>
    <row r="1907" spans="4:7" ht="12.75">
      <c r="D1907" s="58"/>
      <c r="E1907" s="58"/>
      <c r="F1907" s="58"/>
      <c r="G1907" s="58"/>
    </row>
    <row r="1908" spans="4:7" ht="12.75">
      <c r="D1908" s="58"/>
      <c r="E1908" s="58"/>
      <c r="F1908" s="58"/>
      <c r="G1908" s="58"/>
    </row>
    <row r="1909" spans="4:7" ht="12.75">
      <c r="D1909" s="58"/>
      <c r="E1909" s="58"/>
      <c r="F1909" s="58"/>
      <c r="G1909" s="58"/>
    </row>
    <row r="1910" spans="4:7" ht="12.75">
      <c r="D1910" s="58"/>
      <c r="E1910" s="58"/>
      <c r="F1910" s="58"/>
      <c r="G1910" s="58"/>
    </row>
    <row r="1911" spans="4:7" ht="12.75">
      <c r="D1911" s="58"/>
      <c r="E1911" s="58"/>
      <c r="F1911" s="58"/>
      <c r="G1911" s="58"/>
    </row>
    <row r="1912" spans="4:7" ht="12.75">
      <c r="D1912" s="58"/>
      <c r="E1912" s="58"/>
      <c r="F1912" s="58"/>
      <c r="G1912" s="58"/>
    </row>
    <row r="1913" spans="4:7" ht="12.75">
      <c r="D1913" s="58"/>
      <c r="E1913" s="58"/>
      <c r="F1913" s="58"/>
      <c r="G1913" s="58"/>
    </row>
    <row r="1914" spans="4:7" ht="12.75">
      <c r="D1914" s="58"/>
      <c r="E1914" s="58"/>
      <c r="F1914" s="58"/>
      <c r="G1914" s="58"/>
    </row>
    <row r="1915" spans="4:7" ht="12.75">
      <c r="D1915" s="58"/>
      <c r="E1915" s="58"/>
      <c r="F1915" s="58"/>
      <c r="G1915" s="58"/>
    </row>
    <row r="1916" spans="4:7" ht="12.75">
      <c r="D1916" s="58"/>
      <c r="E1916" s="58"/>
      <c r="F1916" s="58"/>
      <c r="G1916" s="58"/>
    </row>
    <row r="1917" spans="4:7" ht="12.75">
      <c r="D1917" s="58"/>
      <c r="E1917" s="58"/>
      <c r="F1917" s="58"/>
      <c r="G1917" s="58"/>
    </row>
    <row r="1918" spans="4:7" ht="12.75">
      <c r="D1918" s="58"/>
      <c r="E1918" s="58"/>
      <c r="F1918" s="58"/>
      <c r="G1918" s="58"/>
    </row>
    <row r="1919" spans="4:7" ht="12.75">
      <c r="D1919" s="58"/>
      <c r="E1919" s="58"/>
      <c r="F1919" s="58"/>
      <c r="G1919" s="58"/>
    </row>
    <row r="1920" spans="4:7" ht="12.75">
      <c r="D1920" s="58"/>
      <c r="E1920" s="58"/>
      <c r="F1920" s="58"/>
      <c r="G1920" s="58"/>
    </row>
    <row r="1921" spans="4:7" ht="12.75">
      <c r="D1921" s="58"/>
      <c r="E1921" s="58"/>
      <c r="F1921" s="58"/>
      <c r="G1921" s="58"/>
    </row>
    <row r="1922" spans="4:7" ht="12.75">
      <c r="D1922" s="58"/>
      <c r="E1922" s="58"/>
      <c r="F1922" s="58"/>
      <c r="G1922" s="58"/>
    </row>
    <row r="1923" spans="4:7" ht="12.75">
      <c r="D1923" s="58"/>
      <c r="E1923" s="58"/>
      <c r="F1923" s="58"/>
      <c r="G1923" s="58"/>
    </row>
    <row r="1924" spans="4:7" ht="12.75">
      <c r="D1924" s="58"/>
      <c r="E1924" s="58"/>
      <c r="F1924" s="58"/>
      <c r="G1924" s="58"/>
    </row>
    <row r="1925" spans="4:7" ht="12.75">
      <c r="D1925" s="58"/>
      <c r="E1925" s="58"/>
      <c r="F1925" s="58"/>
      <c r="G1925" s="58"/>
    </row>
    <row r="1926" spans="4:7" ht="12.75">
      <c r="D1926" s="58"/>
      <c r="E1926" s="58"/>
      <c r="F1926" s="58"/>
      <c r="G1926" s="58"/>
    </row>
    <row r="1927" spans="4:7" ht="12.75">
      <c r="D1927" s="58"/>
      <c r="E1927" s="58"/>
      <c r="F1927" s="58"/>
      <c r="G1927" s="58"/>
    </row>
    <row r="1928" spans="4:7" ht="12.75">
      <c r="D1928" s="58"/>
      <c r="E1928" s="58"/>
      <c r="F1928" s="58"/>
      <c r="G1928" s="58"/>
    </row>
    <row r="1929" spans="4:7" ht="12.75">
      <c r="D1929" s="58"/>
      <c r="E1929" s="58"/>
      <c r="F1929" s="58"/>
      <c r="G1929" s="58"/>
    </row>
    <row r="1930" spans="4:7" ht="12.75">
      <c r="D1930" s="58"/>
      <c r="E1930" s="58"/>
      <c r="F1930" s="58"/>
      <c r="G1930" s="58"/>
    </row>
    <row r="1931" spans="4:7" ht="12.75">
      <c r="D1931" s="58"/>
      <c r="E1931" s="58"/>
      <c r="F1931" s="58"/>
      <c r="G1931" s="58"/>
    </row>
    <row r="1932" spans="4:7" ht="12.75">
      <c r="D1932" s="58"/>
      <c r="E1932" s="58"/>
      <c r="F1932" s="58"/>
      <c r="G1932" s="58"/>
    </row>
    <row r="1933" spans="4:7" ht="12.75">
      <c r="D1933" s="58"/>
      <c r="E1933" s="58"/>
      <c r="F1933" s="58"/>
      <c r="G1933" s="58"/>
    </row>
    <row r="1934" spans="4:7" ht="12.75">
      <c r="D1934" s="58"/>
      <c r="E1934" s="58"/>
      <c r="F1934" s="58"/>
      <c r="G1934" s="58"/>
    </row>
    <row r="1935" spans="4:7" ht="12.75">
      <c r="D1935" s="58"/>
      <c r="E1935" s="58"/>
      <c r="F1935" s="58"/>
      <c r="G1935" s="58"/>
    </row>
    <row r="1936" spans="4:7" ht="12.75">
      <c r="D1936" s="58"/>
      <c r="E1936" s="58"/>
      <c r="F1936" s="58"/>
      <c r="G1936" s="58"/>
    </row>
    <row r="1937" spans="4:7" ht="12.75">
      <c r="D1937" s="58"/>
      <c r="E1937" s="58"/>
      <c r="F1937" s="58"/>
      <c r="G1937" s="58"/>
    </row>
    <row r="1938" spans="4:7" ht="12.75">
      <c r="D1938" s="58"/>
      <c r="E1938" s="58"/>
      <c r="F1938" s="58"/>
      <c r="G1938" s="58"/>
    </row>
    <row r="1939" spans="4:7" ht="12.75">
      <c r="D1939" s="58"/>
      <c r="E1939" s="58"/>
      <c r="F1939" s="58"/>
      <c r="G1939" s="58"/>
    </row>
    <row r="1940" spans="4:7" ht="12.75">
      <c r="D1940" s="58"/>
      <c r="E1940" s="58"/>
      <c r="F1940" s="58"/>
      <c r="G1940" s="58"/>
    </row>
    <row r="1941" spans="4:7" ht="12.75">
      <c r="D1941" s="58"/>
      <c r="E1941" s="58"/>
      <c r="F1941" s="58"/>
      <c r="G1941" s="58"/>
    </row>
    <row r="1942" spans="4:7" ht="12.75">
      <c r="D1942" s="58"/>
      <c r="E1942" s="58"/>
      <c r="F1942" s="58"/>
      <c r="G1942" s="58"/>
    </row>
    <row r="1943" spans="4:7" ht="12.75">
      <c r="D1943" s="58"/>
      <c r="E1943" s="58"/>
      <c r="F1943" s="58"/>
      <c r="G1943" s="58"/>
    </row>
    <row r="1944" spans="4:7" ht="12.75">
      <c r="D1944" s="58"/>
      <c r="E1944" s="58"/>
      <c r="F1944" s="58"/>
      <c r="G1944" s="58"/>
    </row>
    <row r="1945" spans="4:7" ht="12.75">
      <c r="D1945" s="58"/>
      <c r="E1945" s="58"/>
      <c r="F1945" s="58"/>
      <c r="G1945" s="58"/>
    </row>
    <row r="1946" spans="4:7" ht="12.75">
      <c r="D1946" s="58"/>
      <c r="E1946" s="58"/>
      <c r="F1946" s="58"/>
      <c r="G1946" s="58"/>
    </row>
    <row r="1947" spans="4:7" ht="12.75">
      <c r="D1947" s="58"/>
      <c r="E1947" s="58"/>
      <c r="F1947" s="58"/>
      <c r="G1947" s="58"/>
    </row>
    <row r="1948" spans="4:7" ht="12.75">
      <c r="D1948" s="58"/>
      <c r="E1948" s="58"/>
      <c r="F1948" s="58"/>
      <c r="G1948" s="58"/>
    </row>
    <row r="1949" spans="4:7" ht="12.75">
      <c r="D1949" s="58"/>
      <c r="E1949" s="58"/>
      <c r="F1949" s="58"/>
      <c r="G1949" s="58"/>
    </row>
    <row r="1950" spans="4:7" ht="12.75">
      <c r="D1950" s="58"/>
      <c r="E1950" s="58"/>
      <c r="F1950" s="58"/>
      <c r="G1950" s="58"/>
    </row>
    <row r="1951" spans="4:7" ht="12.75">
      <c r="D1951" s="58"/>
      <c r="E1951" s="58"/>
      <c r="F1951" s="58"/>
      <c r="G1951" s="58"/>
    </row>
    <row r="1952" spans="4:7" ht="12.75">
      <c r="D1952" s="58"/>
      <c r="E1952" s="58"/>
      <c r="F1952" s="58"/>
      <c r="G1952" s="58"/>
    </row>
    <row r="1953" spans="4:7" ht="12.75">
      <c r="D1953" s="58"/>
      <c r="E1953" s="58"/>
      <c r="F1953" s="58"/>
      <c r="G1953" s="58"/>
    </row>
    <row r="1954" spans="4:7" ht="12.75">
      <c r="D1954" s="58"/>
      <c r="E1954" s="58"/>
      <c r="F1954" s="58"/>
      <c r="G1954" s="58"/>
    </row>
    <row r="1955" spans="4:7" ht="12.75">
      <c r="D1955" s="58"/>
      <c r="E1955" s="58"/>
      <c r="F1955" s="58"/>
      <c r="G1955" s="58"/>
    </row>
    <row r="1956" spans="4:7" ht="12.75">
      <c r="D1956" s="58"/>
      <c r="E1956" s="58"/>
      <c r="F1956" s="58"/>
      <c r="G1956" s="58"/>
    </row>
    <row r="1957" spans="4:7" ht="12.75">
      <c r="D1957" s="58"/>
      <c r="E1957" s="58"/>
      <c r="F1957" s="58"/>
      <c r="G1957" s="58"/>
    </row>
    <row r="1958" spans="4:7" ht="12.75">
      <c r="D1958" s="58"/>
      <c r="E1958" s="58"/>
      <c r="F1958" s="58"/>
      <c r="G1958" s="58"/>
    </row>
    <row r="1959" spans="4:7" ht="12.75">
      <c r="D1959" s="58"/>
      <c r="E1959" s="58"/>
      <c r="F1959" s="58"/>
      <c r="G1959" s="58"/>
    </row>
    <row r="1960" spans="4:7" ht="12.75">
      <c r="D1960" s="58"/>
      <c r="E1960" s="58"/>
      <c r="F1960" s="58"/>
      <c r="G1960" s="58"/>
    </row>
    <row r="1961" spans="4:7" ht="12.75">
      <c r="D1961" s="58"/>
      <c r="E1961" s="58"/>
      <c r="F1961" s="58"/>
      <c r="G1961" s="58"/>
    </row>
    <row r="1962" spans="4:7" ht="12.75">
      <c r="D1962" s="58"/>
      <c r="E1962" s="58"/>
      <c r="F1962" s="58"/>
      <c r="G1962" s="58"/>
    </row>
    <row r="1963" spans="4:7" ht="12.75">
      <c r="D1963" s="58"/>
      <c r="E1963" s="58"/>
      <c r="F1963" s="58"/>
      <c r="G1963" s="58"/>
    </row>
    <row r="1964" spans="4:7" ht="12.75">
      <c r="D1964" s="58"/>
      <c r="E1964" s="58"/>
      <c r="F1964" s="58"/>
      <c r="G1964" s="58"/>
    </row>
    <row r="1965" spans="4:7" ht="12.75">
      <c r="D1965" s="58"/>
      <c r="E1965" s="58"/>
      <c r="F1965" s="58"/>
      <c r="G1965" s="58"/>
    </row>
    <row r="1966" spans="4:7" ht="12.75">
      <c r="D1966" s="58"/>
      <c r="E1966" s="58"/>
      <c r="F1966" s="58"/>
      <c r="G1966" s="58"/>
    </row>
    <row r="1967" spans="4:7" ht="12.75">
      <c r="D1967" s="58"/>
      <c r="E1967" s="58"/>
      <c r="F1967" s="58"/>
      <c r="G1967" s="58"/>
    </row>
    <row r="1968" spans="4:7" ht="12.75">
      <c r="D1968" s="58"/>
      <c r="E1968" s="58"/>
      <c r="F1968" s="58"/>
      <c r="G1968" s="58"/>
    </row>
    <row r="1969" spans="4:7" ht="12.75">
      <c r="D1969" s="58"/>
      <c r="E1969" s="58"/>
      <c r="F1969" s="58"/>
      <c r="G1969" s="58"/>
    </row>
    <row r="1970" spans="4:7" ht="12.75">
      <c r="D1970" s="58"/>
      <c r="E1970" s="58"/>
      <c r="F1970" s="58"/>
      <c r="G1970" s="58"/>
    </row>
    <row r="1971" spans="4:7" ht="12.75">
      <c r="D1971" s="58"/>
      <c r="E1971" s="58"/>
      <c r="F1971" s="58"/>
      <c r="G1971" s="58"/>
    </row>
    <row r="1972" spans="4:7" ht="12.75">
      <c r="D1972" s="58"/>
      <c r="E1972" s="58"/>
      <c r="F1972" s="58"/>
      <c r="G1972" s="58"/>
    </row>
    <row r="1973" spans="4:7" ht="12.75">
      <c r="D1973" s="58"/>
      <c r="E1973" s="58"/>
      <c r="F1973" s="58"/>
      <c r="G1973" s="58"/>
    </row>
    <row r="1974" spans="4:7" ht="12.75">
      <c r="D1974" s="58"/>
      <c r="E1974" s="58"/>
      <c r="F1974" s="58"/>
      <c r="G1974" s="58"/>
    </row>
    <row r="1975" spans="4:7" ht="12.75">
      <c r="D1975" s="58"/>
      <c r="E1975" s="58"/>
      <c r="F1975" s="58"/>
      <c r="G1975" s="58"/>
    </row>
    <row r="1976" spans="4:7" ht="12.75">
      <c r="D1976" s="58"/>
      <c r="E1976" s="58"/>
      <c r="F1976" s="58"/>
      <c r="G1976" s="58"/>
    </row>
    <row r="1977" spans="4:7" ht="12.75">
      <c r="D1977" s="58"/>
      <c r="E1977" s="58"/>
      <c r="F1977" s="58"/>
      <c r="G1977" s="58"/>
    </row>
    <row r="1978" spans="4:7" ht="12.75">
      <c r="D1978" s="58"/>
      <c r="E1978" s="58"/>
      <c r="F1978" s="58"/>
      <c r="G1978" s="58"/>
    </row>
    <row r="1979" spans="4:7" ht="12.75">
      <c r="D1979" s="58"/>
      <c r="E1979" s="58"/>
      <c r="F1979" s="58"/>
      <c r="G1979" s="58"/>
    </row>
    <row r="1980" spans="4:7" ht="12.75">
      <c r="D1980" s="58"/>
      <c r="E1980" s="58"/>
      <c r="F1980" s="58"/>
      <c r="G1980" s="58"/>
    </row>
    <row r="1981" spans="4:7" ht="12.75">
      <c r="D1981" s="58"/>
      <c r="E1981" s="58"/>
      <c r="F1981" s="58"/>
      <c r="G1981" s="58"/>
    </row>
    <row r="1982" spans="4:7" ht="12.75">
      <c r="D1982" s="58"/>
      <c r="E1982" s="58"/>
      <c r="F1982" s="58"/>
      <c r="G1982" s="58"/>
    </row>
    <row r="1983" spans="4:7" ht="12.75">
      <c r="D1983" s="58"/>
      <c r="E1983" s="58"/>
      <c r="F1983" s="58"/>
      <c r="G1983" s="58"/>
    </row>
    <row r="1984" spans="4:7" ht="12.75">
      <c r="D1984" s="58"/>
      <c r="E1984" s="58"/>
      <c r="F1984" s="58"/>
      <c r="G1984" s="58"/>
    </row>
    <row r="1985" spans="4:7" ht="12.75">
      <c r="D1985" s="58"/>
      <c r="E1985" s="58"/>
      <c r="F1985" s="58"/>
      <c r="G1985" s="58"/>
    </row>
    <row r="1986" spans="4:7" ht="12.75">
      <c r="D1986" s="58"/>
      <c r="E1986" s="58"/>
      <c r="F1986" s="58"/>
      <c r="G1986" s="58"/>
    </row>
    <row r="1987" spans="4:7" ht="12.75">
      <c r="D1987" s="58"/>
      <c r="E1987" s="58"/>
      <c r="F1987" s="58"/>
      <c r="G1987" s="58"/>
    </row>
    <row r="1988" spans="4:7" ht="12.75">
      <c r="D1988" s="58"/>
      <c r="E1988" s="58"/>
      <c r="F1988" s="58"/>
      <c r="G1988" s="58"/>
    </row>
    <row r="1989" spans="4:7" ht="12.75">
      <c r="D1989" s="58"/>
      <c r="E1989" s="58"/>
      <c r="F1989" s="58"/>
      <c r="G1989" s="58"/>
    </row>
    <row r="1990" spans="4:7" ht="12.75">
      <c r="D1990" s="58"/>
      <c r="E1990" s="58"/>
      <c r="F1990" s="58"/>
      <c r="G1990" s="58"/>
    </row>
    <row r="1991" spans="4:7" ht="12.75">
      <c r="D1991" s="58"/>
      <c r="E1991" s="58"/>
      <c r="F1991" s="58"/>
      <c r="G1991" s="58"/>
    </row>
    <row r="1992" spans="4:7" ht="12.75">
      <c r="D1992" s="58"/>
      <c r="E1992" s="58"/>
      <c r="F1992" s="58"/>
      <c r="G1992" s="58"/>
    </row>
    <row r="1993" spans="4:7" ht="12.75">
      <c r="D1993" s="58"/>
      <c r="E1993" s="58"/>
      <c r="F1993" s="58"/>
      <c r="G1993" s="58"/>
    </row>
    <row r="1994" spans="4:7" ht="12.75">
      <c r="D1994" s="58"/>
      <c r="E1994" s="58"/>
      <c r="F1994" s="58"/>
      <c r="G1994" s="58"/>
    </row>
    <row r="1995" spans="4:7" ht="12.75">
      <c r="D1995" s="58"/>
      <c r="E1995" s="58"/>
      <c r="F1995" s="58"/>
      <c r="G1995" s="58"/>
    </row>
    <row r="1996" spans="4:7" ht="12.75">
      <c r="D1996" s="58"/>
      <c r="E1996" s="58"/>
      <c r="F1996" s="58"/>
      <c r="G1996" s="58"/>
    </row>
    <row r="1997" spans="4:7" ht="12.75">
      <c r="D1997" s="58"/>
      <c r="E1997" s="58"/>
      <c r="F1997" s="58"/>
      <c r="G1997" s="58"/>
    </row>
    <row r="1998" spans="4:7" ht="12.75">
      <c r="D1998" s="58"/>
      <c r="E1998" s="58"/>
      <c r="F1998" s="58"/>
      <c r="G1998" s="58"/>
    </row>
    <row r="1999" spans="4:7" ht="12.75">
      <c r="D1999" s="58"/>
      <c r="E1999" s="58"/>
      <c r="F1999" s="58"/>
      <c r="G1999" s="58"/>
    </row>
    <row r="2000" spans="4:7" ht="12.75">
      <c r="D2000" s="58"/>
      <c r="E2000" s="58"/>
      <c r="F2000" s="58"/>
      <c r="G2000" s="58"/>
    </row>
    <row r="2001" spans="4:7" ht="12.75">
      <c r="D2001" s="58"/>
      <c r="E2001" s="58"/>
      <c r="F2001" s="58"/>
      <c r="G2001" s="58"/>
    </row>
    <row r="2002" spans="4:7" ht="12.75">
      <c r="D2002" s="58"/>
      <c r="E2002" s="58"/>
      <c r="F2002" s="58"/>
      <c r="G2002" s="58"/>
    </row>
    <row r="2003" spans="4:7" ht="12.75">
      <c r="D2003" s="58"/>
      <c r="E2003" s="58"/>
      <c r="F2003" s="58"/>
      <c r="G2003" s="58"/>
    </row>
    <row r="2004" spans="4:7" ht="12.75">
      <c r="D2004" s="58"/>
      <c r="E2004" s="58"/>
      <c r="F2004" s="58"/>
      <c r="G2004" s="58"/>
    </row>
    <row r="2005" spans="4:7" ht="12.75">
      <c r="D2005" s="58"/>
      <c r="E2005" s="58"/>
      <c r="F2005" s="58"/>
      <c r="G2005" s="58"/>
    </row>
    <row r="2006" spans="4:7" ht="12.75">
      <c r="D2006" s="58"/>
      <c r="E2006" s="58"/>
      <c r="F2006" s="58"/>
      <c r="G2006" s="58"/>
    </row>
    <row r="2007" spans="4:7" ht="12.75">
      <c r="D2007" s="58"/>
      <c r="E2007" s="58"/>
      <c r="F2007" s="58"/>
      <c r="G2007" s="58"/>
    </row>
    <row r="2008" spans="4:7" ht="12.75">
      <c r="D2008" s="58"/>
      <c r="E2008" s="58"/>
      <c r="F2008" s="58"/>
      <c r="G2008" s="58"/>
    </row>
    <row r="2009" spans="4:7" ht="12.75">
      <c r="D2009" s="58"/>
      <c r="E2009" s="58"/>
      <c r="F2009" s="58"/>
      <c r="G2009" s="58"/>
    </row>
    <row r="2010" spans="4:7" ht="12.75">
      <c r="D2010" s="58"/>
      <c r="E2010" s="58"/>
      <c r="F2010" s="58"/>
      <c r="G2010" s="58"/>
    </row>
    <row r="2011" spans="4:7" ht="12.75">
      <c r="D2011" s="58"/>
      <c r="E2011" s="58"/>
      <c r="F2011" s="58"/>
      <c r="G2011" s="58"/>
    </row>
    <row r="2012" spans="4:7" ht="12.75">
      <c r="D2012" s="58"/>
      <c r="E2012" s="58"/>
      <c r="F2012" s="58"/>
      <c r="G2012" s="58"/>
    </row>
    <row r="2013" spans="4:7" ht="12.75">
      <c r="D2013" s="58"/>
      <c r="E2013" s="58"/>
      <c r="F2013" s="58"/>
      <c r="G2013" s="58"/>
    </row>
    <row r="2014" spans="4:7" ht="12.75">
      <c r="D2014" s="58"/>
      <c r="E2014" s="58"/>
      <c r="F2014" s="58"/>
      <c r="G2014" s="58"/>
    </row>
    <row r="2015" spans="4:7" ht="12.75">
      <c r="D2015" s="58"/>
      <c r="E2015" s="58"/>
      <c r="F2015" s="58"/>
      <c r="G2015" s="58"/>
    </row>
    <row r="2016" spans="4:7" ht="12.75">
      <c r="D2016" s="58"/>
      <c r="E2016" s="58"/>
      <c r="F2016" s="58"/>
      <c r="G2016" s="58"/>
    </row>
    <row r="2017" spans="4:7" ht="12.75">
      <c r="D2017" s="58"/>
      <c r="E2017" s="58"/>
      <c r="F2017" s="58"/>
      <c r="G2017" s="58"/>
    </row>
    <row r="2018" spans="4:7" ht="12.75">
      <c r="D2018" s="58"/>
      <c r="E2018" s="58"/>
      <c r="F2018" s="58"/>
      <c r="G2018" s="58"/>
    </row>
    <row r="2019" spans="4:7" ht="12.75">
      <c r="D2019" s="58"/>
      <c r="E2019" s="58"/>
      <c r="F2019" s="58"/>
      <c r="G2019" s="58"/>
    </row>
    <row r="2020" spans="4:7" ht="12.75">
      <c r="D2020" s="58"/>
      <c r="E2020" s="58"/>
      <c r="F2020" s="58"/>
      <c r="G2020" s="58"/>
    </row>
    <row r="2021" spans="4:7" ht="12.75">
      <c r="D2021" s="58"/>
      <c r="E2021" s="58"/>
      <c r="F2021" s="58"/>
      <c r="G2021" s="58"/>
    </row>
    <row r="2022" spans="4:7" ht="12.75">
      <c r="D2022" s="58"/>
      <c r="E2022" s="58"/>
      <c r="F2022" s="58"/>
      <c r="G2022" s="58"/>
    </row>
    <row r="2023" spans="4:7" ht="12.75">
      <c r="D2023" s="58"/>
      <c r="E2023" s="58"/>
      <c r="F2023" s="58"/>
      <c r="G2023" s="58"/>
    </row>
    <row r="2024" spans="4:7" ht="12.75">
      <c r="D2024" s="58"/>
      <c r="E2024" s="58"/>
      <c r="F2024" s="58"/>
      <c r="G2024" s="58"/>
    </row>
    <row r="2025" spans="4:7" ht="12.75">
      <c r="D2025" s="58"/>
      <c r="E2025" s="58"/>
      <c r="F2025" s="58"/>
      <c r="G2025" s="58"/>
    </row>
    <row r="2026" spans="4:7" ht="12.75">
      <c r="D2026" s="58"/>
      <c r="E2026" s="58"/>
      <c r="F2026" s="58"/>
      <c r="G2026" s="58"/>
    </row>
    <row r="2027" spans="4:7" ht="12.75">
      <c r="D2027" s="58"/>
      <c r="E2027" s="58"/>
      <c r="F2027" s="58"/>
      <c r="G2027" s="58"/>
    </row>
    <row r="2028" spans="4:7" ht="12.75">
      <c r="D2028" s="58"/>
      <c r="E2028" s="58"/>
      <c r="F2028" s="58"/>
      <c r="G2028" s="58"/>
    </row>
    <row r="2029" spans="4:7" ht="12.75">
      <c r="D2029" s="58"/>
      <c r="E2029" s="58"/>
      <c r="F2029" s="58"/>
      <c r="G2029" s="58"/>
    </row>
    <row r="2030" spans="4:7" ht="12.75">
      <c r="D2030" s="58"/>
      <c r="E2030" s="58"/>
      <c r="F2030" s="58"/>
      <c r="G2030" s="58"/>
    </row>
    <row r="2031" spans="4:7" ht="12.75">
      <c r="D2031" s="58"/>
      <c r="E2031" s="58"/>
      <c r="F2031" s="58"/>
      <c r="G2031" s="58"/>
    </row>
    <row r="2032" spans="4:7" ht="12.75">
      <c r="D2032" s="58"/>
      <c r="E2032" s="58"/>
      <c r="F2032" s="58"/>
      <c r="G2032" s="58"/>
    </row>
    <row r="2033" spans="4:7" ht="12.75">
      <c r="D2033" s="58"/>
      <c r="E2033" s="58"/>
      <c r="F2033" s="58"/>
      <c r="G2033" s="58"/>
    </row>
    <row r="2034" spans="4:7" ht="12.75">
      <c r="D2034" s="58"/>
      <c r="E2034" s="58"/>
      <c r="F2034" s="58"/>
      <c r="G2034" s="58"/>
    </row>
    <row r="2035" spans="4:7" ht="12.75">
      <c r="D2035" s="58"/>
      <c r="E2035" s="58"/>
      <c r="F2035" s="58"/>
      <c r="G2035" s="58"/>
    </row>
    <row r="2036" spans="4:7" ht="12.75">
      <c r="D2036" s="58"/>
      <c r="E2036" s="58"/>
      <c r="F2036" s="58"/>
      <c r="G2036" s="58"/>
    </row>
    <row r="2037" spans="4:7" ht="12.75">
      <c r="D2037" s="58"/>
      <c r="E2037" s="58"/>
      <c r="F2037" s="58"/>
      <c r="G2037" s="58"/>
    </row>
    <row r="2038" spans="4:7" ht="12.75">
      <c r="D2038" s="58"/>
      <c r="E2038" s="58"/>
      <c r="F2038" s="58"/>
      <c r="G2038" s="58"/>
    </row>
    <row r="2039" spans="4:7" ht="12.75">
      <c r="D2039" s="58"/>
      <c r="E2039" s="58"/>
      <c r="F2039" s="58"/>
      <c r="G2039" s="58"/>
    </row>
    <row r="2040" spans="4:7" ht="12.75">
      <c r="D2040" s="58"/>
      <c r="E2040" s="58"/>
      <c r="F2040" s="58"/>
      <c r="G2040" s="58"/>
    </row>
    <row r="2041" spans="4:7" ht="12.75">
      <c r="D2041" s="58"/>
      <c r="E2041" s="58"/>
      <c r="F2041" s="58"/>
      <c r="G2041" s="58"/>
    </row>
    <row r="2042" spans="4:7" ht="12.75">
      <c r="D2042" s="58"/>
      <c r="E2042" s="58"/>
      <c r="F2042" s="58"/>
      <c r="G2042" s="58"/>
    </row>
    <row r="2043" spans="4:7" ht="12.75">
      <c r="D2043" s="58"/>
      <c r="E2043" s="58"/>
      <c r="F2043" s="58"/>
      <c r="G2043" s="58"/>
    </row>
    <row r="2044" spans="4:7" ht="12.75">
      <c r="D2044" s="58"/>
      <c r="E2044" s="58"/>
      <c r="F2044" s="58"/>
      <c r="G2044" s="58"/>
    </row>
    <row r="2045" spans="4:7" ht="12.75">
      <c r="D2045" s="58"/>
      <c r="E2045" s="58"/>
      <c r="F2045" s="58"/>
      <c r="G2045" s="58"/>
    </row>
    <row r="2046" spans="4:7" ht="12.75">
      <c r="D2046" s="58"/>
      <c r="E2046" s="58"/>
      <c r="F2046" s="58"/>
      <c r="G2046" s="58"/>
    </row>
    <row r="2047" spans="4:7" ht="12.75">
      <c r="D2047" s="58"/>
      <c r="E2047" s="58"/>
      <c r="F2047" s="58"/>
      <c r="G2047" s="58"/>
    </row>
    <row r="2048" spans="4:7" ht="12.75">
      <c r="D2048" s="58"/>
      <c r="E2048" s="58"/>
      <c r="F2048" s="58"/>
      <c r="G2048" s="58"/>
    </row>
    <row r="2049" spans="4:7" ht="12.75">
      <c r="D2049" s="58"/>
      <c r="E2049" s="58"/>
      <c r="F2049" s="58"/>
      <c r="G2049" s="58"/>
    </row>
    <row r="2050" spans="4:7" ht="12.75">
      <c r="D2050" s="58"/>
      <c r="E2050" s="58"/>
      <c r="F2050" s="58"/>
      <c r="G2050" s="58"/>
    </row>
    <row r="2051" spans="4:7" ht="12.75">
      <c r="D2051" s="58"/>
      <c r="E2051" s="58"/>
      <c r="F2051" s="58"/>
      <c r="G2051" s="58"/>
    </row>
    <row r="2052" spans="4:7" ht="12.75">
      <c r="D2052" s="58"/>
      <c r="E2052" s="58"/>
      <c r="F2052" s="58"/>
      <c r="G2052" s="58"/>
    </row>
    <row r="2053" spans="4:7" ht="12.75">
      <c r="D2053" s="58"/>
      <c r="E2053" s="58"/>
      <c r="F2053" s="58"/>
      <c r="G2053" s="58"/>
    </row>
    <row r="2054" spans="4:7" ht="12.75">
      <c r="D2054" s="58"/>
      <c r="E2054" s="58"/>
      <c r="F2054" s="58"/>
      <c r="G2054" s="58"/>
    </row>
    <row r="2055" spans="4:7" ht="12.75">
      <c r="D2055" s="58"/>
      <c r="E2055" s="58"/>
      <c r="F2055" s="58"/>
      <c r="G2055" s="58"/>
    </row>
    <row r="2056" spans="4:7" ht="12.75">
      <c r="D2056" s="58"/>
      <c r="E2056" s="58"/>
      <c r="F2056" s="58"/>
      <c r="G2056" s="58"/>
    </row>
    <row r="2057" spans="4:7" ht="12.75">
      <c r="D2057" s="58"/>
      <c r="E2057" s="58"/>
      <c r="F2057" s="58"/>
      <c r="G2057" s="58"/>
    </row>
    <row r="2058" spans="4:7" ht="12.75">
      <c r="D2058" s="58"/>
      <c r="E2058" s="58"/>
      <c r="F2058" s="58"/>
      <c r="G2058" s="58"/>
    </row>
    <row r="2059" spans="4:7" ht="12.75">
      <c r="D2059" s="58"/>
      <c r="E2059" s="58"/>
      <c r="F2059" s="58"/>
      <c r="G2059" s="58"/>
    </row>
    <row r="2060" spans="4:7" ht="12.75">
      <c r="D2060" s="58"/>
      <c r="E2060" s="58"/>
      <c r="F2060" s="58"/>
      <c r="G2060" s="58"/>
    </row>
    <row r="2061" spans="4:7" ht="12.75">
      <c r="D2061" s="58"/>
      <c r="E2061" s="58"/>
      <c r="F2061" s="58"/>
      <c r="G2061" s="58"/>
    </row>
    <row r="2062" spans="4:7" ht="12.75">
      <c r="D2062" s="58"/>
      <c r="E2062" s="58"/>
      <c r="F2062" s="58"/>
      <c r="G2062" s="58"/>
    </row>
    <row r="2063" spans="4:7" ht="12.75">
      <c r="D2063" s="58"/>
      <c r="E2063" s="58"/>
      <c r="F2063" s="58"/>
      <c r="G2063" s="58"/>
    </row>
    <row r="2064" spans="4:7" ht="12.75">
      <c r="D2064" s="58"/>
      <c r="E2064" s="58"/>
      <c r="F2064" s="58"/>
      <c r="G2064" s="58"/>
    </row>
    <row r="2065" spans="4:7" ht="12.75">
      <c r="D2065" s="58"/>
      <c r="E2065" s="58"/>
      <c r="F2065" s="58"/>
      <c r="G2065" s="58"/>
    </row>
    <row r="2066" spans="4:7" ht="12.75">
      <c r="D2066" s="58"/>
      <c r="E2066" s="58"/>
      <c r="F2066" s="58"/>
      <c r="G2066" s="58"/>
    </row>
    <row r="2067" spans="4:7" ht="12.75">
      <c r="D2067" s="58"/>
      <c r="E2067" s="58"/>
      <c r="F2067" s="58"/>
      <c r="G2067" s="58"/>
    </row>
    <row r="2068" spans="4:7" ht="12.75">
      <c r="D2068" s="58"/>
      <c r="E2068" s="58"/>
      <c r="F2068" s="58"/>
      <c r="G2068" s="58"/>
    </row>
    <row r="2069" spans="4:7" ht="12.75">
      <c r="D2069" s="58"/>
      <c r="E2069" s="58"/>
      <c r="F2069" s="58"/>
      <c r="G2069" s="58"/>
    </row>
    <row r="2070" spans="4:7" ht="12.75">
      <c r="D2070" s="58"/>
      <c r="E2070" s="58"/>
      <c r="F2070" s="58"/>
      <c r="G2070" s="58"/>
    </row>
    <row r="2071" spans="4:7" ht="12.75">
      <c r="D2071" s="58"/>
      <c r="E2071" s="58"/>
      <c r="F2071" s="58"/>
      <c r="G2071" s="58"/>
    </row>
    <row r="2072" spans="4:7" ht="12.75">
      <c r="D2072" s="58"/>
      <c r="E2072" s="58"/>
      <c r="F2072" s="58"/>
      <c r="G2072" s="58"/>
    </row>
    <row r="2073" spans="4:7" ht="12.75">
      <c r="D2073" s="58"/>
      <c r="E2073" s="58"/>
      <c r="F2073" s="58"/>
      <c r="G2073" s="58"/>
    </row>
    <row r="2074" spans="4:7" ht="12.75">
      <c r="D2074" s="58"/>
      <c r="E2074" s="58"/>
      <c r="F2074" s="58"/>
      <c r="G2074" s="58"/>
    </row>
    <row r="2075" spans="4:7" ht="12.75">
      <c r="D2075" s="58"/>
      <c r="E2075" s="58"/>
      <c r="F2075" s="58"/>
      <c r="G2075" s="58"/>
    </row>
    <row r="2076" spans="4:7" ht="12.75">
      <c r="D2076" s="58"/>
      <c r="E2076" s="58"/>
      <c r="F2076" s="58"/>
      <c r="G2076" s="58"/>
    </row>
    <row r="2077" spans="4:7" ht="12.75">
      <c r="D2077" s="58"/>
      <c r="E2077" s="58"/>
      <c r="F2077" s="58"/>
      <c r="G2077" s="58"/>
    </row>
    <row r="2078" spans="4:7" ht="12.75">
      <c r="D2078" s="58"/>
      <c r="E2078" s="58"/>
      <c r="F2078" s="58"/>
      <c r="G2078" s="58"/>
    </row>
    <row r="2079" spans="4:7" ht="12.75">
      <c r="D2079" s="58"/>
      <c r="E2079" s="58"/>
      <c r="F2079" s="58"/>
      <c r="G2079" s="58"/>
    </row>
    <row r="2080" spans="4:7" ht="12.75">
      <c r="D2080" s="58"/>
      <c r="E2080" s="58"/>
      <c r="F2080" s="58"/>
      <c r="G2080" s="58"/>
    </row>
    <row r="2081" spans="4:7" ht="12.75">
      <c r="D2081" s="58"/>
      <c r="E2081" s="58"/>
      <c r="F2081" s="58"/>
      <c r="G2081" s="58"/>
    </row>
    <row r="2082" spans="4:7" ht="12.75">
      <c r="D2082" s="58"/>
      <c r="E2082" s="58"/>
      <c r="F2082" s="58"/>
      <c r="G2082" s="58"/>
    </row>
    <row r="2083" spans="4:7" ht="12.75">
      <c r="D2083" s="58"/>
      <c r="E2083" s="58"/>
      <c r="F2083" s="58"/>
      <c r="G2083" s="58"/>
    </row>
    <row r="2084" spans="4:7" ht="12.75">
      <c r="D2084" s="58"/>
      <c r="E2084" s="58"/>
      <c r="F2084" s="58"/>
      <c r="G2084" s="58"/>
    </row>
    <row r="2085" spans="4:7" ht="12.75">
      <c r="D2085" s="58"/>
      <c r="E2085" s="58"/>
      <c r="F2085" s="58"/>
      <c r="G2085" s="58"/>
    </row>
    <row r="2086" spans="4:7" ht="12.75">
      <c r="D2086" s="58"/>
      <c r="E2086" s="58"/>
      <c r="F2086" s="58"/>
      <c r="G2086" s="58"/>
    </row>
    <row r="2087" spans="4:7" ht="12.75">
      <c r="D2087" s="58"/>
      <c r="E2087" s="58"/>
      <c r="F2087" s="58"/>
      <c r="G2087" s="58"/>
    </row>
    <row r="2088" spans="4:7" ht="12.75">
      <c r="D2088" s="58"/>
      <c r="E2088" s="58"/>
      <c r="F2088" s="58"/>
      <c r="G2088" s="58"/>
    </row>
    <row r="2089" spans="4:7" ht="12.75">
      <c r="D2089" s="58"/>
      <c r="E2089" s="58"/>
      <c r="F2089" s="58"/>
      <c r="G2089" s="58"/>
    </row>
    <row r="2090" spans="4:7" ht="12.75">
      <c r="D2090" s="58"/>
      <c r="E2090" s="58"/>
      <c r="F2090" s="58"/>
      <c r="G2090" s="58"/>
    </row>
    <row r="2091" spans="4:7" ht="12.75">
      <c r="D2091" s="58"/>
      <c r="E2091" s="58"/>
      <c r="F2091" s="58"/>
      <c r="G2091" s="58"/>
    </row>
    <row r="2092" spans="4:7" ht="12.75">
      <c r="D2092" s="58"/>
      <c r="E2092" s="58"/>
      <c r="F2092" s="58"/>
      <c r="G2092" s="58"/>
    </row>
    <row r="2093" spans="4:7" ht="12.75">
      <c r="D2093" s="58"/>
      <c r="E2093" s="58"/>
      <c r="F2093" s="58"/>
      <c r="G2093" s="58"/>
    </row>
    <row r="2094" spans="4:7" ht="12.75">
      <c r="D2094" s="58"/>
      <c r="E2094" s="58"/>
      <c r="F2094" s="58"/>
      <c r="G2094" s="58"/>
    </row>
    <row r="2095" spans="4:7" ht="12.75">
      <c r="D2095" s="58"/>
      <c r="E2095" s="58"/>
      <c r="F2095" s="58"/>
      <c r="G2095" s="58"/>
    </row>
    <row r="2096" spans="4:7" ht="12.75">
      <c r="D2096" s="58"/>
      <c r="E2096" s="58"/>
      <c r="F2096" s="58"/>
      <c r="G2096" s="58"/>
    </row>
    <row r="2097" spans="4:7" ht="12.75">
      <c r="D2097" s="58"/>
      <c r="E2097" s="58"/>
      <c r="F2097" s="58"/>
      <c r="G2097" s="58"/>
    </row>
    <row r="2098" spans="4:7" ht="12.75">
      <c r="D2098" s="58"/>
      <c r="E2098" s="58"/>
      <c r="F2098" s="58"/>
      <c r="G2098" s="58"/>
    </row>
    <row r="2099" spans="4:7" ht="12.75">
      <c r="D2099" s="58"/>
      <c r="E2099" s="58"/>
      <c r="F2099" s="58"/>
      <c r="G2099" s="58"/>
    </row>
    <row r="2100" spans="4:7" ht="12.75">
      <c r="D2100" s="58"/>
      <c r="E2100" s="58"/>
      <c r="F2100" s="58"/>
      <c r="G2100" s="58"/>
    </row>
    <row r="2101" spans="4:7" ht="12.75">
      <c r="D2101" s="58"/>
      <c r="E2101" s="58"/>
      <c r="F2101" s="58"/>
      <c r="G2101" s="58"/>
    </row>
    <row r="2102" spans="4:7" ht="12.75">
      <c r="D2102" s="58"/>
      <c r="E2102" s="58"/>
      <c r="F2102" s="58"/>
      <c r="G2102" s="58"/>
    </row>
    <row r="2103" spans="4:7" ht="12.75">
      <c r="D2103" s="58"/>
      <c r="E2103" s="58"/>
      <c r="F2103" s="58"/>
      <c r="G2103" s="58"/>
    </row>
    <row r="2104" spans="4:7" ht="12.75">
      <c r="D2104" s="58"/>
      <c r="E2104" s="58"/>
      <c r="F2104" s="58"/>
      <c r="G2104" s="58"/>
    </row>
    <row r="2105" spans="4:7" ht="12.75">
      <c r="D2105" s="58"/>
      <c r="E2105" s="58"/>
      <c r="F2105" s="58"/>
      <c r="G2105" s="58"/>
    </row>
    <row r="2106" spans="4:7" ht="12.75">
      <c r="D2106" s="58"/>
      <c r="E2106" s="58"/>
      <c r="F2106" s="58"/>
      <c r="G2106" s="58"/>
    </row>
    <row r="2107" spans="4:7" ht="12.75">
      <c r="D2107" s="58"/>
      <c r="E2107" s="58"/>
      <c r="F2107" s="58"/>
      <c r="G2107" s="58"/>
    </row>
    <row r="2108" spans="4:7" ht="12.75">
      <c r="D2108" s="58"/>
      <c r="E2108" s="58"/>
      <c r="F2108" s="58"/>
      <c r="G2108" s="58"/>
    </row>
    <row r="2109" spans="4:7" ht="12.75">
      <c r="D2109" s="58"/>
      <c r="E2109" s="58"/>
      <c r="F2109" s="58"/>
      <c r="G2109" s="58"/>
    </row>
    <row r="2110" spans="4:7" ht="12.75">
      <c r="D2110" s="58"/>
      <c r="E2110" s="58"/>
      <c r="F2110" s="58"/>
      <c r="G2110" s="58"/>
    </row>
    <row r="2111" spans="4:7" ht="12.75">
      <c r="D2111" s="58"/>
      <c r="E2111" s="58"/>
      <c r="F2111" s="58"/>
      <c r="G2111" s="58"/>
    </row>
    <row r="2112" spans="4:7" ht="12.75">
      <c r="D2112" s="58"/>
      <c r="E2112" s="58"/>
      <c r="F2112" s="58"/>
      <c r="G2112" s="58"/>
    </row>
    <row r="2113" spans="4:7" ht="12.75">
      <c r="D2113" s="58"/>
      <c r="E2113" s="58"/>
      <c r="F2113" s="58"/>
      <c r="G2113" s="58"/>
    </row>
    <row r="2114" spans="4:7" ht="12.75">
      <c r="D2114" s="58"/>
      <c r="E2114" s="58"/>
      <c r="F2114" s="58"/>
      <c r="G2114" s="58"/>
    </row>
    <row r="2115" spans="4:7" ht="12.75">
      <c r="D2115" s="58"/>
      <c r="E2115" s="58"/>
      <c r="F2115" s="58"/>
      <c r="G2115" s="58"/>
    </row>
    <row r="2116" spans="4:7" ht="12.75">
      <c r="D2116" s="58"/>
      <c r="E2116" s="58"/>
      <c r="F2116" s="58"/>
      <c r="G2116" s="58"/>
    </row>
    <row r="2117" spans="4:7" ht="12.75">
      <c r="D2117" s="58"/>
      <c r="E2117" s="58"/>
      <c r="F2117" s="58"/>
      <c r="G2117" s="58"/>
    </row>
    <row r="2118" spans="4:7" ht="12.75">
      <c r="D2118" s="58"/>
      <c r="E2118" s="58"/>
      <c r="F2118" s="58"/>
      <c r="G2118" s="58"/>
    </row>
    <row r="2119" spans="4:7" ht="12.75">
      <c r="D2119" s="58"/>
      <c r="E2119" s="58"/>
      <c r="F2119" s="58"/>
      <c r="G2119" s="58"/>
    </row>
    <row r="2120" spans="4:7" ht="12.75">
      <c r="D2120" s="58"/>
      <c r="E2120" s="58"/>
      <c r="F2120" s="58"/>
      <c r="G2120" s="58"/>
    </row>
    <row r="2121" spans="4:7" ht="12.75">
      <c r="D2121" s="58"/>
      <c r="E2121" s="58"/>
      <c r="F2121" s="58"/>
      <c r="G2121" s="58"/>
    </row>
    <row r="2122" spans="4:7" ht="12.75">
      <c r="D2122" s="58"/>
      <c r="E2122" s="58"/>
      <c r="F2122" s="58"/>
      <c r="G2122" s="58"/>
    </row>
    <row r="2123" spans="4:7" ht="12.75">
      <c r="D2123" s="58"/>
      <c r="E2123" s="58"/>
      <c r="F2123" s="58"/>
      <c r="G2123" s="58"/>
    </row>
    <row r="2124" spans="4:7" ht="12.75">
      <c r="D2124" s="58"/>
      <c r="E2124" s="58"/>
      <c r="F2124" s="58"/>
      <c r="G2124" s="58"/>
    </row>
    <row r="2125" spans="4:7" ht="12.75">
      <c r="D2125" s="58"/>
      <c r="E2125" s="58"/>
      <c r="F2125" s="58"/>
      <c r="G2125" s="58"/>
    </row>
    <row r="2126" spans="4:7" ht="12.75">
      <c r="D2126" s="58"/>
      <c r="E2126" s="58"/>
      <c r="F2126" s="58"/>
      <c r="G2126" s="58"/>
    </row>
    <row r="2127" spans="4:7" ht="12.75">
      <c r="D2127" s="58"/>
      <c r="E2127" s="58"/>
      <c r="F2127" s="58"/>
      <c r="G2127" s="58"/>
    </row>
    <row r="2128" spans="4:7" ht="12.75">
      <c r="D2128" s="58"/>
      <c r="E2128" s="58"/>
      <c r="F2128" s="58"/>
      <c r="G2128" s="58"/>
    </row>
    <row r="2129" spans="4:7" ht="12.75">
      <c r="D2129" s="58"/>
      <c r="E2129" s="58"/>
      <c r="F2129" s="58"/>
      <c r="G2129" s="58"/>
    </row>
    <row r="2130" spans="4:7" ht="12.75">
      <c r="D2130" s="58"/>
      <c r="E2130" s="58"/>
      <c r="F2130" s="58"/>
      <c r="G2130" s="58"/>
    </row>
    <row r="2131" spans="4:7" ht="12.75">
      <c r="D2131" s="58"/>
      <c r="E2131" s="58"/>
      <c r="F2131" s="58"/>
      <c r="G2131" s="58"/>
    </row>
    <row r="2132" spans="4:7" ht="12.75">
      <c r="D2132" s="58"/>
      <c r="E2132" s="58"/>
      <c r="F2132" s="58"/>
      <c r="G2132" s="58"/>
    </row>
    <row r="2133" spans="4:7" ht="12.75">
      <c r="D2133" s="58"/>
      <c r="E2133" s="58"/>
      <c r="F2133" s="58"/>
      <c r="G2133" s="58"/>
    </row>
    <row r="2134" spans="4:7" ht="12.75">
      <c r="D2134" s="58"/>
      <c r="E2134" s="58"/>
      <c r="F2134" s="58"/>
      <c r="G2134" s="58"/>
    </row>
    <row r="2135" spans="4:7" ht="12.75">
      <c r="D2135" s="58"/>
      <c r="E2135" s="58"/>
      <c r="F2135" s="58"/>
      <c r="G2135" s="58"/>
    </row>
    <row r="2136" spans="4:7" ht="12.75">
      <c r="D2136" s="58"/>
      <c r="E2136" s="58"/>
      <c r="F2136" s="58"/>
      <c r="G2136" s="58"/>
    </row>
    <row r="2137" spans="4:7" ht="12.75">
      <c r="D2137" s="58"/>
      <c r="E2137" s="58"/>
      <c r="F2137" s="58"/>
      <c r="G2137" s="58"/>
    </row>
    <row r="2138" spans="4:7" ht="12.75">
      <c r="D2138" s="58"/>
      <c r="E2138" s="58"/>
      <c r="F2138" s="58"/>
      <c r="G2138" s="58"/>
    </row>
    <row r="2139" spans="4:7" ht="12.75">
      <c r="D2139" s="58"/>
      <c r="E2139" s="58"/>
      <c r="F2139" s="58"/>
      <c r="G2139" s="58"/>
    </row>
    <row r="2140" spans="4:7" ht="12.75">
      <c r="D2140" s="58"/>
      <c r="E2140" s="58"/>
      <c r="F2140" s="58"/>
      <c r="G2140" s="58"/>
    </row>
    <row r="2141" spans="4:7" ht="12.75">
      <c r="D2141" s="58"/>
      <c r="E2141" s="58"/>
      <c r="F2141" s="58"/>
      <c r="G2141" s="58"/>
    </row>
    <row r="2142" spans="4:7" ht="12.75">
      <c r="D2142" s="58"/>
      <c r="E2142" s="58"/>
      <c r="F2142" s="58"/>
      <c r="G2142" s="58"/>
    </row>
    <row r="2143" spans="4:7" ht="12.75">
      <c r="D2143" s="58"/>
      <c r="E2143" s="58"/>
      <c r="F2143" s="58"/>
      <c r="G2143" s="58"/>
    </row>
    <row r="2144" spans="4:7" ht="12.75">
      <c r="D2144" s="58"/>
      <c r="E2144" s="58"/>
      <c r="F2144" s="58"/>
      <c r="G2144" s="58"/>
    </row>
    <row r="2145" spans="4:7" ht="12.75">
      <c r="D2145" s="58"/>
      <c r="E2145" s="58"/>
      <c r="F2145" s="58"/>
      <c r="G2145" s="58"/>
    </row>
    <row r="2146" spans="4:7" ht="12.75">
      <c r="D2146" s="58"/>
      <c r="E2146" s="58"/>
      <c r="F2146" s="58"/>
      <c r="G2146" s="58"/>
    </row>
    <row r="2147" spans="4:7" ht="12.75">
      <c r="D2147" s="58"/>
      <c r="E2147" s="58"/>
      <c r="F2147" s="58"/>
      <c r="G2147" s="58"/>
    </row>
    <row r="2148" spans="4:7" ht="12.75">
      <c r="D2148" s="58"/>
      <c r="E2148" s="58"/>
      <c r="F2148" s="58"/>
      <c r="G2148" s="58"/>
    </row>
    <row r="2149" spans="4:7" ht="12.75">
      <c r="D2149" s="58"/>
      <c r="E2149" s="58"/>
      <c r="F2149" s="58"/>
      <c r="G2149" s="58"/>
    </row>
    <row r="2150" spans="4:7" ht="12.75">
      <c r="D2150" s="58"/>
      <c r="E2150" s="58"/>
      <c r="F2150" s="58"/>
      <c r="G2150" s="58"/>
    </row>
    <row r="2151" spans="4:7" ht="12.75">
      <c r="D2151" s="58"/>
      <c r="E2151" s="58"/>
      <c r="F2151" s="58"/>
      <c r="G2151" s="58"/>
    </row>
    <row r="2152" spans="4:7" ht="12.75">
      <c r="D2152" s="58"/>
      <c r="E2152" s="58"/>
      <c r="F2152" s="58"/>
      <c r="G2152" s="58"/>
    </row>
    <row r="2153" spans="4:7" ht="12.75">
      <c r="D2153" s="58"/>
      <c r="E2153" s="58"/>
      <c r="F2153" s="58"/>
      <c r="G2153" s="58"/>
    </row>
    <row r="2154" spans="4:7" ht="12.75">
      <c r="D2154" s="58"/>
      <c r="E2154" s="58"/>
      <c r="F2154" s="58"/>
      <c r="G2154" s="58"/>
    </row>
    <row r="2155" spans="4:7" ht="12.75">
      <c r="D2155" s="58"/>
      <c r="E2155" s="58"/>
      <c r="F2155" s="58"/>
      <c r="G2155" s="58"/>
    </row>
    <row r="2156" spans="4:7" ht="12.75">
      <c r="D2156" s="58"/>
      <c r="E2156" s="58"/>
      <c r="F2156" s="58"/>
      <c r="G2156" s="58"/>
    </row>
    <row r="2157" spans="4:7" ht="12.75">
      <c r="D2157" s="58"/>
      <c r="E2157" s="58"/>
      <c r="F2157" s="58"/>
      <c r="G2157" s="58"/>
    </row>
    <row r="2158" spans="4:7" ht="12.75">
      <c r="D2158" s="58"/>
      <c r="E2158" s="58"/>
      <c r="F2158" s="58"/>
      <c r="G2158" s="58"/>
    </row>
    <row r="2159" spans="4:7" ht="12.75">
      <c r="D2159" s="58"/>
      <c r="E2159" s="58"/>
      <c r="F2159" s="58"/>
      <c r="G2159" s="58"/>
    </row>
    <row r="2160" spans="4:7" ht="12.75">
      <c r="D2160" s="58"/>
      <c r="E2160" s="58"/>
      <c r="F2160" s="58"/>
      <c r="G2160" s="58"/>
    </row>
    <row r="2161" spans="4:7" ht="12.75">
      <c r="D2161" s="58"/>
      <c r="E2161" s="58"/>
      <c r="F2161" s="58"/>
      <c r="G2161" s="58"/>
    </row>
    <row r="2162" spans="4:7" ht="12.75">
      <c r="D2162" s="58"/>
      <c r="E2162" s="58"/>
      <c r="F2162" s="58"/>
      <c r="G2162" s="58"/>
    </row>
    <row r="2163" spans="4:7" ht="12.75">
      <c r="D2163" s="58"/>
      <c r="E2163" s="58"/>
      <c r="F2163" s="58"/>
      <c r="G2163" s="58"/>
    </row>
    <row r="2164" spans="4:7" ht="12.75">
      <c r="D2164" s="58"/>
      <c r="E2164" s="58"/>
      <c r="F2164" s="58"/>
      <c r="G2164" s="58"/>
    </row>
    <row r="2165" spans="4:7" ht="12.75">
      <c r="D2165" s="58"/>
      <c r="E2165" s="58"/>
      <c r="F2165" s="58"/>
      <c r="G2165" s="58"/>
    </row>
    <row r="2166" spans="4:7" ht="12.75">
      <c r="D2166" s="58"/>
      <c r="E2166" s="58"/>
      <c r="F2166" s="58"/>
      <c r="G2166" s="58"/>
    </row>
    <row r="2167" spans="4:7" ht="12.75">
      <c r="D2167" s="58"/>
      <c r="E2167" s="58"/>
      <c r="F2167" s="58"/>
      <c r="G2167" s="58"/>
    </row>
    <row r="2168" spans="4:7" ht="12.75">
      <c r="D2168" s="58"/>
      <c r="E2168" s="58"/>
      <c r="F2168" s="58"/>
      <c r="G2168" s="58"/>
    </row>
    <row r="2169" spans="4:7" ht="12.75">
      <c r="D2169" s="58"/>
      <c r="E2169" s="58"/>
      <c r="F2169" s="58"/>
      <c r="G2169" s="58"/>
    </row>
    <row r="2170" spans="4:7" ht="12.75">
      <c r="D2170" s="58"/>
      <c r="E2170" s="58"/>
      <c r="F2170" s="58"/>
      <c r="G2170" s="58"/>
    </row>
    <row r="2171" spans="4:7" ht="12.75">
      <c r="D2171" s="58"/>
      <c r="E2171" s="58"/>
      <c r="F2171" s="58"/>
      <c r="G2171" s="58"/>
    </row>
    <row r="2172" spans="4:7" ht="12.75">
      <c r="D2172" s="58"/>
      <c r="E2172" s="58"/>
      <c r="F2172" s="58"/>
      <c r="G2172" s="58"/>
    </row>
    <row r="2173" spans="4:7" ht="12.75">
      <c r="D2173" s="58"/>
      <c r="E2173" s="58"/>
      <c r="F2173" s="58"/>
      <c r="G2173" s="58"/>
    </row>
    <row r="2174" spans="4:7" ht="12.75">
      <c r="D2174" s="58"/>
      <c r="E2174" s="58"/>
      <c r="F2174" s="58"/>
      <c r="G2174" s="58"/>
    </row>
    <row r="2175" spans="4:7" ht="12.75">
      <c r="D2175" s="58"/>
      <c r="E2175" s="58"/>
      <c r="F2175" s="58"/>
      <c r="G2175" s="58"/>
    </row>
    <row r="2176" spans="4:7" ht="12.75">
      <c r="D2176" s="58"/>
      <c r="E2176" s="58"/>
      <c r="F2176" s="58"/>
      <c r="G2176" s="58"/>
    </row>
    <row r="2177" spans="4:7" ht="12.75">
      <c r="D2177" s="58"/>
      <c r="E2177" s="58"/>
      <c r="F2177" s="58"/>
      <c r="G2177" s="58"/>
    </row>
    <row r="2178" spans="4:7" ht="12.75">
      <c r="D2178" s="58"/>
      <c r="E2178" s="58"/>
      <c r="F2178" s="58"/>
      <c r="G2178" s="58"/>
    </row>
    <row r="2179" spans="4:7" ht="12.75">
      <c r="D2179" s="58"/>
      <c r="E2179" s="58"/>
      <c r="F2179" s="58"/>
      <c r="G2179" s="58"/>
    </row>
    <row r="2180" spans="4:7" ht="12.75">
      <c r="D2180" s="58"/>
      <c r="E2180" s="58"/>
      <c r="F2180" s="58"/>
      <c r="G2180" s="58"/>
    </row>
    <row r="2181" spans="4:7" ht="12.75">
      <c r="D2181" s="58"/>
      <c r="E2181" s="58"/>
      <c r="F2181" s="58"/>
      <c r="G2181" s="58"/>
    </row>
    <row r="2182" spans="4:7" ht="12.75">
      <c r="D2182" s="58"/>
      <c r="E2182" s="58"/>
      <c r="F2182" s="58"/>
      <c r="G2182" s="58"/>
    </row>
    <row r="2183" spans="4:7" ht="12.75">
      <c r="D2183" s="58"/>
      <c r="E2183" s="58"/>
      <c r="F2183" s="58"/>
      <c r="G2183" s="58"/>
    </row>
    <row r="2184" spans="4:7" ht="12.75">
      <c r="D2184" s="58"/>
      <c r="E2184" s="58"/>
      <c r="F2184" s="58"/>
      <c r="G2184" s="58"/>
    </row>
    <row r="2185" spans="4:7" ht="12.75">
      <c r="D2185" s="58"/>
      <c r="E2185" s="58"/>
      <c r="F2185" s="58"/>
      <c r="G2185" s="58"/>
    </row>
    <row r="2186" spans="4:7" ht="12.75">
      <c r="D2186" s="58"/>
      <c r="E2186" s="58"/>
      <c r="F2186" s="58"/>
      <c r="G2186" s="58"/>
    </row>
    <row r="2187" spans="4:7" ht="12.75">
      <c r="D2187" s="58"/>
      <c r="E2187" s="58"/>
      <c r="F2187" s="58"/>
      <c r="G2187" s="58"/>
    </row>
    <row r="2188" spans="4:7" ht="12.75">
      <c r="D2188" s="58"/>
      <c r="E2188" s="58"/>
      <c r="F2188" s="58"/>
      <c r="G2188" s="58"/>
    </row>
    <row r="2189" spans="4:7" ht="12.75">
      <c r="D2189" s="58"/>
      <c r="E2189" s="58"/>
      <c r="F2189" s="58"/>
      <c r="G2189" s="58"/>
    </row>
    <row r="2190" spans="4:7" ht="12.75">
      <c r="D2190" s="58"/>
      <c r="E2190" s="58"/>
      <c r="F2190" s="58"/>
      <c r="G2190" s="58"/>
    </row>
    <row r="2191" spans="4:7" ht="12.75">
      <c r="D2191" s="58"/>
      <c r="E2191" s="58"/>
      <c r="F2191" s="58"/>
      <c r="G2191" s="58"/>
    </row>
    <row r="2192" spans="4:7" ht="12.75">
      <c r="D2192" s="58"/>
      <c r="E2192" s="58"/>
      <c r="F2192" s="58"/>
      <c r="G2192" s="58"/>
    </row>
    <row r="2193" spans="4:7" ht="12.75">
      <c r="D2193" s="58"/>
      <c r="E2193" s="58"/>
      <c r="F2193" s="58"/>
      <c r="G2193" s="58"/>
    </row>
    <row r="2194" spans="4:7" ht="12.75">
      <c r="D2194" s="58"/>
      <c r="E2194" s="58"/>
      <c r="F2194" s="58"/>
      <c r="G2194" s="58"/>
    </row>
    <row r="2195" spans="4:7" ht="12.75">
      <c r="D2195" s="58"/>
      <c r="E2195" s="58"/>
      <c r="F2195" s="58"/>
      <c r="G2195" s="58"/>
    </row>
    <row r="2196" spans="4:7" ht="12.75">
      <c r="D2196" s="58"/>
      <c r="E2196" s="58"/>
      <c r="F2196" s="58"/>
      <c r="G2196" s="58"/>
    </row>
    <row r="2197" spans="4:7" ht="12.75">
      <c r="D2197" s="58"/>
      <c r="E2197" s="58"/>
      <c r="F2197" s="58"/>
      <c r="G2197" s="58"/>
    </row>
    <row r="2198" spans="4:7" ht="12.75">
      <c r="D2198" s="58"/>
      <c r="E2198" s="58"/>
      <c r="F2198" s="58"/>
      <c r="G2198" s="58"/>
    </row>
    <row r="2199" spans="4:7" ht="12.75">
      <c r="D2199" s="58"/>
      <c r="E2199" s="58"/>
      <c r="F2199" s="58"/>
      <c r="G2199" s="58"/>
    </row>
    <row r="2200" spans="4:7" ht="12.75">
      <c r="D2200" s="58"/>
      <c r="E2200" s="58"/>
      <c r="F2200" s="58"/>
      <c r="G2200" s="58"/>
    </row>
    <row r="2201" spans="4:7" ht="12.75">
      <c r="D2201" s="58"/>
      <c r="E2201" s="58"/>
      <c r="F2201" s="58"/>
      <c r="G2201" s="58"/>
    </row>
    <row r="2202" spans="4:7" ht="12.75">
      <c r="D2202" s="58"/>
      <c r="E2202" s="58"/>
      <c r="F2202" s="58"/>
      <c r="G2202" s="58"/>
    </row>
    <row r="2203" spans="4:7" ht="12.75">
      <c r="D2203" s="58"/>
      <c r="E2203" s="58"/>
      <c r="F2203" s="58"/>
      <c r="G2203" s="58"/>
    </row>
    <row r="2204" spans="4:7" ht="12.75">
      <c r="D2204" s="58"/>
      <c r="E2204" s="58"/>
      <c r="F2204" s="58"/>
      <c r="G2204" s="58"/>
    </row>
    <row r="2205" spans="4:7" ht="12.75">
      <c r="D2205" s="58"/>
      <c r="E2205" s="58"/>
      <c r="F2205" s="58"/>
      <c r="G2205" s="58"/>
    </row>
    <row r="2206" spans="4:7" ht="12.75">
      <c r="D2206" s="58"/>
      <c r="E2206" s="58"/>
      <c r="F2206" s="58"/>
      <c r="G2206" s="58"/>
    </row>
    <row r="2207" spans="4:7" ht="12.75">
      <c r="D2207" s="58"/>
      <c r="E2207" s="58"/>
      <c r="F2207" s="58"/>
      <c r="G2207" s="58"/>
    </row>
    <row r="2208" spans="4:7" ht="12.75">
      <c r="D2208" s="58"/>
      <c r="E2208" s="58"/>
      <c r="F2208" s="58"/>
      <c r="G2208" s="58"/>
    </row>
    <row r="2209" spans="4:7" ht="12.75">
      <c r="D2209" s="58"/>
      <c r="E2209" s="58"/>
      <c r="F2209" s="58"/>
      <c r="G2209" s="58"/>
    </row>
    <row r="2210" spans="4:7" ht="12.75">
      <c r="D2210" s="58"/>
      <c r="E2210" s="58"/>
      <c r="F2210" s="58"/>
      <c r="G2210" s="58"/>
    </row>
    <row r="2211" spans="4:7" ht="12.75">
      <c r="D2211" s="58"/>
      <c r="E2211" s="58"/>
      <c r="F2211" s="58"/>
      <c r="G2211" s="58"/>
    </row>
    <row r="2212" spans="4:7" ht="12.75">
      <c r="D2212" s="58"/>
      <c r="E2212" s="58"/>
      <c r="F2212" s="58"/>
      <c r="G2212" s="58"/>
    </row>
    <row r="2213" spans="4:7" ht="12.75">
      <c r="D2213" s="58"/>
      <c r="E2213" s="58"/>
      <c r="F2213" s="58"/>
      <c r="G2213" s="58"/>
    </row>
    <row r="2214" spans="4:7" ht="12.75">
      <c r="D2214" s="58"/>
      <c r="E2214" s="58"/>
      <c r="F2214" s="58"/>
      <c r="G2214" s="58"/>
    </row>
    <row r="2215" spans="4:7" ht="12.75">
      <c r="D2215" s="58"/>
      <c r="E2215" s="58"/>
      <c r="F2215" s="58"/>
      <c r="G2215" s="58"/>
    </row>
    <row r="2216" spans="4:7" ht="12.75">
      <c r="D2216" s="58"/>
      <c r="E2216" s="58"/>
      <c r="F2216" s="58"/>
      <c r="G2216" s="58"/>
    </row>
    <row r="2217" spans="4:7" ht="12.75">
      <c r="D2217" s="58"/>
      <c r="E2217" s="58"/>
      <c r="F2217" s="58"/>
      <c r="G2217" s="58"/>
    </row>
    <row r="2218" spans="4:7" ht="12.75">
      <c r="D2218" s="58"/>
      <c r="E2218" s="58"/>
      <c r="F2218" s="58"/>
      <c r="G2218" s="58"/>
    </row>
    <row r="2219" spans="4:7" ht="12.75">
      <c r="D2219" s="58"/>
      <c r="E2219" s="58"/>
      <c r="F2219" s="58"/>
      <c r="G2219" s="58"/>
    </row>
    <row r="2220" spans="4:7" ht="12.75">
      <c r="D2220" s="58"/>
      <c r="E2220" s="58"/>
      <c r="F2220" s="58"/>
      <c r="G2220" s="58"/>
    </row>
    <row r="2221" spans="4:7" ht="12.75">
      <c r="D2221" s="58"/>
      <c r="E2221" s="58"/>
      <c r="F2221" s="58"/>
      <c r="G2221" s="58"/>
    </row>
    <row r="2222" spans="4:7" ht="12.75">
      <c r="D2222" s="58"/>
      <c r="E2222" s="58"/>
      <c r="F2222" s="58"/>
      <c r="G2222" s="58"/>
    </row>
    <row r="2223" spans="4:7" ht="12.75">
      <c r="D2223" s="58"/>
      <c r="E2223" s="58"/>
      <c r="F2223" s="58"/>
      <c r="G2223" s="58"/>
    </row>
    <row r="2224" spans="4:7" ht="12.75">
      <c r="D2224" s="58"/>
      <c r="E2224" s="58"/>
      <c r="F2224" s="58"/>
      <c r="G2224" s="58"/>
    </row>
    <row r="2225" spans="4:7" ht="12.75">
      <c r="D2225" s="58"/>
      <c r="E2225" s="58"/>
      <c r="F2225" s="58"/>
      <c r="G2225" s="58"/>
    </row>
    <row r="2226" spans="4:7" ht="12.75">
      <c r="D2226" s="58"/>
      <c r="E2226" s="58"/>
      <c r="F2226" s="58"/>
      <c r="G2226" s="58"/>
    </row>
    <row r="2227" spans="4:7" ht="12.75">
      <c r="D2227" s="58"/>
      <c r="E2227" s="58"/>
      <c r="F2227" s="58"/>
      <c r="G2227" s="58"/>
    </row>
    <row r="2228" spans="4:7" ht="12.75">
      <c r="D2228" s="58"/>
      <c r="E2228" s="58"/>
      <c r="F2228" s="58"/>
      <c r="G2228" s="58"/>
    </row>
    <row r="2229" spans="4:7" ht="12.75">
      <c r="D2229" s="58"/>
      <c r="E2229" s="58"/>
      <c r="F2229" s="58"/>
      <c r="G2229" s="58"/>
    </row>
    <row r="2230" spans="4:7" ht="12.75">
      <c r="D2230" s="58"/>
      <c r="E2230" s="58"/>
      <c r="F2230" s="58"/>
      <c r="G2230" s="58"/>
    </row>
    <row r="2231" spans="4:7" ht="12.75">
      <c r="D2231" s="58"/>
      <c r="E2231" s="58"/>
      <c r="F2231" s="58"/>
      <c r="G2231" s="58"/>
    </row>
    <row r="2232" spans="4:7" ht="12.75">
      <c r="D2232" s="58"/>
      <c r="E2232" s="58"/>
      <c r="F2232" s="58"/>
      <c r="G2232" s="58"/>
    </row>
    <row r="2233" spans="4:7" ht="12.75">
      <c r="D2233" s="58"/>
      <c r="E2233" s="58"/>
      <c r="F2233" s="58"/>
      <c r="G2233" s="58"/>
    </row>
    <row r="2234" spans="4:7" ht="12.75">
      <c r="D2234" s="58"/>
      <c r="E2234" s="58"/>
      <c r="F2234" s="58"/>
      <c r="G2234" s="58"/>
    </row>
    <row r="2235" spans="4:7" ht="12.75">
      <c r="D2235" s="58"/>
      <c r="E2235" s="58"/>
      <c r="F2235" s="58"/>
      <c r="G2235" s="58"/>
    </row>
    <row r="2236" spans="4:7" ht="12.75">
      <c r="D2236" s="58"/>
      <c r="E2236" s="58"/>
      <c r="F2236" s="58"/>
      <c r="G2236" s="58"/>
    </row>
    <row r="2237" spans="4:7" ht="12.75">
      <c r="D2237" s="58"/>
      <c r="E2237" s="58"/>
      <c r="F2237" s="58"/>
      <c r="G2237" s="58"/>
    </row>
    <row r="2238" spans="4:7" ht="12.75">
      <c r="D2238" s="58"/>
      <c r="E2238" s="58"/>
      <c r="F2238" s="58"/>
      <c r="G2238" s="58"/>
    </row>
    <row r="2239" spans="4:7" ht="12.75">
      <c r="D2239" s="58"/>
      <c r="E2239" s="58"/>
      <c r="F2239" s="58"/>
      <c r="G2239" s="58"/>
    </row>
    <row r="2240" spans="4:7" ht="12.75">
      <c r="D2240" s="58"/>
      <c r="E2240" s="58"/>
      <c r="F2240" s="58"/>
      <c r="G2240" s="58"/>
    </row>
    <row r="2241" spans="4:7" ht="12.75">
      <c r="D2241" s="58"/>
      <c r="E2241" s="58"/>
      <c r="F2241" s="58"/>
      <c r="G2241" s="58"/>
    </row>
    <row r="2242" spans="4:7" ht="12.75">
      <c r="D2242" s="58"/>
      <c r="E2242" s="58"/>
      <c r="F2242" s="58"/>
      <c r="G2242" s="58"/>
    </row>
    <row r="2243" spans="4:7" ht="12.75">
      <c r="D2243" s="58"/>
      <c r="E2243" s="58"/>
      <c r="F2243" s="58"/>
      <c r="G2243" s="58"/>
    </row>
    <row r="2244" spans="4:7" ht="12.75">
      <c r="D2244" s="58"/>
      <c r="E2244" s="58"/>
      <c r="F2244" s="58"/>
      <c r="G2244" s="58"/>
    </row>
    <row r="2245" spans="4:7" ht="12.75">
      <c r="D2245" s="58"/>
      <c r="E2245" s="58"/>
      <c r="F2245" s="58"/>
      <c r="G2245" s="58"/>
    </row>
    <row r="2246" spans="4:7" ht="12.75">
      <c r="D2246" s="58"/>
      <c r="E2246" s="58"/>
      <c r="F2246" s="58"/>
      <c r="G2246" s="58"/>
    </row>
    <row r="2247" spans="4:7" ht="12.75">
      <c r="D2247" s="58"/>
      <c r="E2247" s="58"/>
      <c r="F2247" s="58"/>
      <c r="G2247" s="58"/>
    </row>
    <row r="2248" spans="4:7" ht="12.75">
      <c r="D2248" s="58"/>
      <c r="E2248" s="58"/>
      <c r="F2248" s="58"/>
      <c r="G2248" s="58"/>
    </row>
    <row r="2249" spans="4:7" ht="12.75">
      <c r="D2249" s="58"/>
      <c r="E2249" s="58"/>
      <c r="F2249" s="58"/>
      <c r="G2249" s="58"/>
    </row>
    <row r="2250" spans="4:7" ht="12.75">
      <c r="D2250" s="58"/>
      <c r="E2250" s="58"/>
      <c r="F2250" s="58"/>
      <c r="G2250" s="58"/>
    </row>
    <row r="2251" spans="4:7" ht="12.75">
      <c r="D2251" s="58"/>
      <c r="E2251" s="58"/>
      <c r="F2251" s="58"/>
      <c r="G2251" s="58"/>
    </row>
    <row r="2252" spans="4:7" ht="12.75">
      <c r="D2252" s="58"/>
      <c r="E2252" s="58"/>
      <c r="F2252" s="58"/>
      <c r="G2252" s="58"/>
    </row>
    <row r="2253" spans="4:7" ht="12.75">
      <c r="D2253" s="58"/>
      <c r="E2253" s="58"/>
      <c r="F2253" s="58"/>
      <c r="G2253" s="58"/>
    </row>
    <row r="2254" spans="4:7" ht="12.75">
      <c r="D2254" s="58"/>
      <c r="E2254" s="58"/>
      <c r="F2254" s="58"/>
      <c r="G2254" s="58"/>
    </row>
    <row r="2255" spans="4:7" ht="12.75">
      <c r="D2255" s="58"/>
      <c r="E2255" s="58"/>
      <c r="F2255" s="58"/>
      <c r="G2255" s="58"/>
    </row>
    <row r="2256" spans="4:7" ht="12.75">
      <c r="D2256" s="58"/>
      <c r="E2256" s="58"/>
      <c r="F2256" s="58"/>
      <c r="G2256" s="58"/>
    </row>
    <row r="2257" spans="4:7" ht="12.75">
      <c r="D2257" s="58"/>
      <c r="E2257" s="58"/>
      <c r="F2257" s="58"/>
      <c r="G2257" s="58"/>
    </row>
    <row r="2258" spans="4:7" ht="12.75">
      <c r="D2258" s="58"/>
      <c r="E2258" s="58"/>
      <c r="F2258" s="58"/>
      <c r="G2258" s="58"/>
    </row>
    <row r="2259" spans="4:7" ht="12.75">
      <c r="D2259" s="58"/>
      <c r="E2259" s="58"/>
      <c r="F2259" s="58"/>
      <c r="G2259" s="58"/>
    </row>
    <row r="2260" spans="4:7" ht="12.75">
      <c r="D2260" s="58"/>
      <c r="E2260" s="58"/>
      <c r="F2260" s="58"/>
      <c r="G2260" s="58"/>
    </row>
    <row r="2261" spans="4:7" ht="12.75">
      <c r="D2261" s="58"/>
      <c r="E2261" s="58"/>
      <c r="F2261" s="58"/>
      <c r="G2261" s="58"/>
    </row>
    <row r="2262" spans="4:7" ht="12.75">
      <c r="D2262" s="58"/>
      <c r="E2262" s="58"/>
      <c r="F2262" s="58"/>
      <c r="G2262" s="58"/>
    </row>
    <row r="2263" spans="4:7" ht="12.75">
      <c r="D2263" s="58"/>
      <c r="E2263" s="58"/>
      <c r="F2263" s="58"/>
      <c r="G2263" s="58"/>
    </row>
    <row r="2264" spans="4:7" ht="12.75">
      <c r="D2264" s="58"/>
      <c r="E2264" s="58"/>
      <c r="F2264" s="58"/>
      <c r="G2264" s="58"/>
    </row>
    <row r="2265" spans="4:7" ht="12.75">
      <c r="D2265" s="58"/>
      <c r="E2265" s="58"/>
      <c r="F2265" s="58"/>
      <c r="G2265" s="58"/>
    </row>
    <row r="2266" spans="4:7" ht="12.75">
      <c r="D2266" s="58"/>
      <c r="E2266" s="58"/>
      <c r="F2266" s="58"/>
      <c r="G2266" s="58"/>
    </row>
    <row r="2267" spans="4:7" ht="12.75">
      <c r="D2267" s="58"/>
      <c r="E2267" s="58"/>
      <c r="F2267" s="58"/>
      <c r="G2267" s="58"/>
    </row>
    <row r="2268" spans="4:7" ht="12.75">
      <c r="D2268" s="58"/>
      <c r="E2268" s="58"/>
      <c r="F2268" s="58"/>
      <c r="G2268" s="58"/>
    </row>
    <row r="2269" spans="4:7" ht="12.75">
      <c r="D2269" s="58"/>
      <c r="E2269" s="58"/>
      <c r="F2269" s="58"/>
      <c r="G2269" s="58"/>
    </row>
    <row r="2270" spans="4:7" ht="12.75">
      <c r="D2270" s="58"/>
      <c r="E2270" s="58"/>
      <c r="F2270" s="58"/>
      <c r="G2270" s="58"/>
    </row>
    <row r="2271" spans="4:7" ht="12.75">
      <c r="D2271" s="58"/>
      <c r="E2271" s="58"/>
      <c r="F2271" s="58"/>
      <c r="G2271" s="58"/>
    </row>
    <row r="2272" spans="4:7" ht="12.75">
      <c r="D2272" s="58"/>
      <c r="E2272" s="58"/>
      <c r="F2272" s="58"/>
      <c r="G2272" s="58"/>
    </row>
    <row r="2273" spans="4:7" ht="12.75">
      <c r="D2273" s="58"/>
      <c r="E2273" s="58"/>
      <c r="F2273" s="58"/>
      <c r="G2273" s="58"/>
    </row>
    <row r="2274" spans="4:7" ht="12.75">
      <c r="D2274" s="58"/>
      <c r="E2274" s="58"/>
      <c r="F2274" s="58"/>
      <c r="G2274" s="58"/>
    </row>
    <row r="2275" spans="4:7" ht="12.75">
      <c r="D2275" s="58"/>
      <c r="E2275" s="58"/>
      <c r="F2275" s="58"/>
      <c r="G2275" s="58"/>
    </row>
    <row r="2276" spans="4:7" ht="12.75">
      <c r="D2276" s="58"/>
      <c r="E2276" s="58"/>
      <c r="F2276" s="58"/>
      <c r="G2276" s="58"/>
    </row>
    <row r="2277" spans="4:7" ht="12.75">
      <c r="D2277" s="58"/>
      <c r="E2277" s="58"/>
      <c r="F2277" s="58"/>
      <c r="G2277" s="58"/>
    </row>
    <row r="2278" spans="4:7" ht="12.75">
      <c r="D2278" s="58"/>
      <c r="E2278" s="58"/>
      <c r="F2278" s="58"/>
      <c r="G2278" s="58"/>
    </row>
    <row r="2279" spans="4:7" ht="12.75">
      <c r="D2279" s="58"/>
      <c r="E2279" s="58"/>
      <c r="F2279" s="58"/>
      <c r="G2279" s="58"/>
    </row>
    <row r="2280" spans="4:7" ht="12.75">
      <c r="D2280" s="58"/>
      <c r="E2280" s="58"/>
      <c r="F2280" s="58"/>
      <c r="G2280" s="58"/>
    </row>
    <row r="2281" spans="4:7" ht="12.75">
      <c r="D2281" s="58"/>
      <c r="E2281" s="58"/>
      <c r="F2281" s="58"/>
      <c r="G2281" s="58"/>
    </row>
    <row r="2282" spans="4:7" ht="12.75">
      <c r="D2282" s="58"/>
      <c r="E2282" s="58"/>
      <c r="F2282" s="58"/>
      <c r="G2282" s="58"/>
    </row>
    <row r="2283" spans="4:7" ht="12.75">
      <c r="D2283" s="58"/>
      <c r="E2283" s="58"/>
      <c r="F2283" s="58"/>
      <c r="G2283" s="58"/>
    </row>
    <row r="2284" spans="4:7" ht="12.75">
      <c r="D2284" s="58"/>
      <c r="E2284" s="58"/>
      <c r="F2284" s="58"/>
      <c r="G2284" s="58"/>
    </row>
    <row r="2285" spans="4:7" ht="12.75">
      <c r="D2285" s="58"/>
      <c r="E2285" s="58"/>
      <c r="F2285" s="58"/>
      <c r="G2285" s="58"/>
    </row>
    <row r="2286" spans="4:7" ht="12.75">
      <c r="D2286" s="58"/>
      <c r="E2286" s="58"/>
      <c r="F2286" s="58"/>
      <c r="G2286" s="58"/>
    </row>
    <row r="2287" spans="4:7" ht="12.75">
      <c r="D2287" s="58"/>
      <c r="E2287" s="58"/>
      <c r="F2287" s="58"/>
      <c r="G2287" s="58"/>
    </row>
    <row r="2288" spans="4:7" ht="12.75">
      <c r="D2288" s="58"/>
      <c r="E2288" s="58"/>
      <c r="F2288" s="58"/>
      <c r="G2288" s="58"/>
    </row>
    <row r="2289" spans="4:7" ht="12.75">
      <c r="D2289" s="58"/>
      <c r="E2289" s="58"/>
      <c r="F2289" s="58"/>
      <c r="G2289" s="58"/>
    </row>
    <row r="2290" spans="4:7" ht="12.75">
      <c r="D2290" s="58"/>
      <c r="E2290" s="58"/>
      <c r="F2290" s="58"/>
      <c r="G2290" s="58"/>
    </row>
    <row r="2291" spans="4:7" ht="12.75">
      <c r="D2291" s="58"/>
      <c r="E2291" s="58"/>
      <c r="F2291" s="58"/>
      <c r="G2291" s="58"/>
    </row>
    <row r="2292" spans="4:7" ht="12.75">
      <c r="D2292" s="58"/>
      <c r="E2292" s="58"/>
      <c r="F2292" s="58"/>
      <c r="G2292" s="58"/>
    </row>
    <row r="2293" spans="4:7" ht="12.75">
      <c r="D2293" s="58"/>
      <c r="E2293" s="58"/>
      <c r="F2293" s="58"/>
      <c r="G2293" s="58"/>
    </row>
    <row r="2294" spans="4:7" ht="12.75">
      <c r="D2294" s="58"/>
      <c r="E2294" s="58"/>
      <c r="F2294" s="58"/>
      <c r="G2294" s="58"/>
    </row>
    <row r="2295" spans="4:7" ht="12.75">
      <c r="D2295" s="58"/>
      <c r="E2295" s="58"/>
      <c r="F2295" s="58"/>
      <c r="G2295" s="58"/>
    </row>
    <row r="2296" spans="4:7" ht="12.75">
      <c r="D2296" s="58"/>
      <c r="E2296" s="58"/>
      <c r="F2296" s="58"/>
      <c r="G2296" s="58"/>
    </row>
    <row r="2297" spans="4:7" ht="12.75">
      <c r="D2297" s="58"/>
      <c r="E2297" s="58"/>
      <c r="F2297" s="58"/>
      <c r="G2297" s="58"/>
    </row>
    <row r="2298" spans="4:7" ht="12.75">
      <c r="D2298" s="58"/>
      <c r="E2298" s="58"/>
      <c r="F2298" s="58"/>
      <c r="G2298" s="58"/>
    </row>
    <row r="2299" spans="4:7" ht="12.75">
      <c r="D2299" s="58"/>
      <c r="E2299" s="58"/>
      <c r="F2299" s="58"/>
      <c r="G2299" s="58"/>
    </row>
    <row r="2300" spans="4:7" ht="12.75">
      <c r="D2300" s="58"/>
      <c r="E2300" s="58"/>
      <c r="F2300" s="58"/>
      <c r="G2300" s="58"/>
    </row>
    <row r="2301" spans="4:7" ht="12.75">
      <c r="D2301" s="58"/>
      <c r="E2301" s="58"/>
      <c r="F2301" s="58"/>
      <c r="G2301" s="58"/>
    </row>
    <row r="2302" spans="4:7" ht="12.75">
      <c r="D2302" s="58"/>
      <c r="E2302" s="58"/>
      <c r="F2302" s="58"/>
      <c r="G2302" s="58"/>
    </row>
    <row r="2303" spans="4:7" ht="12.75">
      <c r="D2303" s="58"/>
      <c r="E2303" s="58"/>
      <c r="F2303" s="58"/>
      <c r="G2303" s="58"/>
    </row>
    <row r="2304" spans="4:7" ht="12.75">
      <c r="D2304" s="58"/>
      <c r="E2304" s="58"/>
      <c r="F2304" s="58"/>
      <c r="G2304" s="58"/>
    </row>
    <row r="2305" spans="4:7" ht="12.75">
      <c r="D2305" s="58"/>
      <c r="E2305" s="58"/>
      <c r="F2305" s="58"/>
      <c r="G2305" s="58"/>
    </row>
    <row r="2306" spans="4:7" ht="12.75">
      <c r="D2306" s="58"/>
      <c r="E2306" s="58"/>
      <c r="F2306" s="58"/>
      <c r="G2306" s="58"/>
    </row>
    <row r="2307" spans="4:7" ht="12.75">
      <c r="D2307" s="58"/>
      <c r="E2307" s="58"/>
      <c r="F2307" s="58"/>
      <c r="G2307" s="58"/>
    </row>
    <row r="2308" spans="4:7" ht="12.75">
      <c r="D2308" s="58"/>
      <c r="E2308" s="58"/>
      <c r="F2308" s="58"/>
      <c r="G2308" s="58"/>
    </row>
    <row r="2309" spans="4:7" ht="12.75">
      <c r="D2309" s="58"/>
      <c r="E2309" s="58"/>
      <c r="F2309" s="58"/>
      <c r="G2309" s="58"/>
    </row>
    <row r="2310" spans="4:7" ht="12.75">
      <c r="D2310" s="58"/>
      <c r="E2310" s="58"/>
      <c r="F2310" s="58"/>
      <c r="G2310" s="58"/>
    </row>
    <row r="2311" spans="4:7" ht="12.75">
      <c r="D2311" s="58"/>
      <c r="E2311" s="58"/>
      <c r="F2311" s="58"/>
      <c r="G2311" s="58"/>
    </row>
    <row r="2312" spans="4:7" ht="12.75">
      <c r="D2312" s="58"/>
      <c r="E2312" s="58"/>
      <c r="F2312" s="58"/>
      <c r="G2312" s="58"/>
    </row>
    <row r="2313" spans="4:7" ht="12.75">
      <c r="D2313" s="58"/>
      <c r="E2313" s="58"/>
      <c r="F2313" s="58"/>
      <c r="G2313" s="58"/>
    </row>
    <row r="2314" spans="4:7" ht="12.75">
      <c r="D2314" s="58"/>
      <c r="E2314" s="58"/>
      <c r="F2314" s="58"/>
      <c r="G2314" s="58"/>
    </row>
    <row r="2315" spans="4:7" ht="12.75">
      <c r="D2315" s="58"/>
      <c r="E2315" s="58"/>
      <c r="F2315" s="58"/>
      <c r="G2315" s="58"/>
    </row>
    <row r="2316" spans="4:7" ht="12.75">
      <c r="D2316" s="58"/>
      <c r="E2316" s="58"/>
      <c r="F2316" s="58"/>
      <c r="G2316" s="58"/>
    </row>
    <row r="2317" spans="4:7" ht="12.75">
      <c r="D2317" s="58"/>
      <c r="E2317" s="58"/>
      <c r="F2317" s="58"/>
      <c r="G2317" s="58"/>
    </row>
    <row r="2318" spans="4:7" ht="12.75">
      <c r="D2318" s="58"/>
      <c r="E2318" s="58"/>
      <c r="F2318" s="58"/>
      <c r="G2318" s="58"/>
    </row>
    <row r="2319" spans="4:7" ht="12.75">
      <c r="D2319" s="58"/>
      <c r="E2319" s="58"/>
      <c r="F2319" s="58"/>
      <c r="G2319" s="58"/>
    </row>
    <row r="2320" spans="4:7" ht="12.75">
      <c r="D2320" s="58"/>
      <c r="E2320" s="58"/>
      <c r="F2320" s="58"/>
      <c r="G2320" s="58"/>
    </row>
    <row r="2321" spans="4:7" ht="12.75">
      <c r="D2321" s="58"/>
      <c r="E2321" s="58"/>
      <c r="F2321" s="58"/>
      <c r="G2321" s="58"/>
    </row>
    <row r="2322" spans="4:7" ht="12.75">
      <c r="D2322" s="58"/>
      <c r="E2322" s="58"/>
      <c r="F2322" s="58"/>
      <c r="G2322" s="58"/>
    </row>
    <row r="2323" spans="4:7" ht="12.75">
      <c r="D2323" s="58"/>
      <c r="E2323" s="58"/>
      <c r="F2323" s="58"/>
      <c r="G2323" s="58"/>
    </row>
    <row r="2324" spans="4:7" ht="12.75">
      <c r="D2324" s="58"/>
      <c r="E2324" s="58"/>
      <c r="F2324" s="58"/>
      <c r="G2324" s="58"/>
    </row>
    <row r="2325" spans="4:7" ht="12.75">
      <c r="D2325" s="58"/>
      <c r="E2325" s="58"/>
      <c r="F2325" s="58"/>
      <c r="G2325" s="58"/>
    </row>
    <row r="2326" spans="4:7" ht="12.75">
      <c r="D2326" s="58"/>
      <c r="E2326" s="58"/>
      <c r="F2326" s="58"/>
      <c r="G2326" s="58"/>
    </row>
    <row r="2327" spans="4:7" ht="12.75">
      <c r="D2327" s="58"/>
      <c r="E2327" s="58"/>
      <c r="F2327" s="58"/>
      <c r="G2327" s="58"/>
    </row>
    <row r="2328" spans="4:7" ht="12.75">
      <c r="D2328" s="58"/>
      <c r="E2328" s="58"/>
      <c r="F2328" s="58"/>
      <c r="G2328" s="58"/>
    </row>
    <row r="2329" spans="4:7" ht="12.75">
      <c r="D2329" s="58"/>
      <c r="E2329" s="58"/>
      <c r="F2329" s="58"/>
      <c r="G2329" s="58"/>
    </row>
    <row r="2330" spans="4:7" ht="12.75">
      <c r="D2330" s="58"/>
      <c r="E2330" s="58"/>
      <c r="F2330" s="58"/>
      <c r="G2330" s="58"/>
    </row>
    <row r="2331" spans="4:7" ht="12.75">
      <c r="D2331" s="58"/>
      <c r="E2331" s="58"/>
      <c r="F2331" s="58"/>
      <c r="G2331" s="58"/>
    </row>
    <row r="2332" spans="4:7" ht="12.75">
      <c r="D2332" s="58"/>
      <c r="E2332" s="58"/>
      <c r="F2332" s="58"/>
      <c r="G2332" s="58"/>
    </row>
    <row r="2333" spans="4:7" ht="12.75">
      <c r="D2333" s="58"/>
      <c r="E2333" s="58"/>
      <c r="F2333" s="58"/>
      <c r="G2333" s="58"/>
    </row>
    <row r="2334" spans="4:7" ht="12.75">
      <c r="D2334" s="58"/>
      <c r="E2334" s="58"/>
      <c r="F2334" s="58"/>
      <c r="G2334" s="58"/>
    </row>
    <row r="2335" spans="4:7" ht="12.75">
      <c r="D2335" s="58"/>
      <c r="E2335" s="58"/>
      <c r="F2335" s="58"/>
      <c r="G2335" s="58"/>
    </row>
    <row r="2336" spans="4:7" ht="12.75">
      <c r="D2336" s="58"/>
      <c r="E2336" s="58"/>
      <c r="F2336" s="58"/>
      <c r="G2336" s="58"/>
    </row>
    <row r="2337" spans="4:7" ht="12.75">
      <c r="D2337" s="58"/>
      <c r="E2337" s="58"/>
      <c r="F2337" s="58"/>
      <c r="G2337" s="58"/>
    </row>
    <row r="2338" spans="4:7" ht="12.75">
      <c r="D2338" s="58"/>
      <c r="E2338" s="58"/>
      <c r="F2338" s="58"/>
      <c r="G2338" s="58"/>
    </row>
    <row r="2339" spans="4:7" ht="12.75">
      <c r="D2339" s="58"/>
      <c r="E2339" s="58"/>
      <c r="F2339" s="58"/>
      <c r="G2339" s="58"/>
    </row>
    <row r="2340" spans="4:7" ht="12.75">
      <c r="D2340" s="58"/>
      <c r="E2340" s="58"/>
      <c r="F2340" s="58"/>
      <c r="G2340" s="58"/>
    </row>
    <row r="2341" spans="4:7" ht="12.75">
      <c r="D2341" s="58"/>
      <c r="E2341" s="58"/>
      <c r="F2341" s="58"/>
      <c r="G2341" s="58"/>
    </row>
    <row r="2342" spans="4:7" ht="12.75">
      <c r="D2342" s="58"/>
      <c r="E2342" s="58"/>
      <c r="F2342" s="58"/>
      <c r="G2342" s="58"/>
    </row>
    <row r="2343" spans="4:7" ht="12.75">
      <c r="D2343" s="58"/>
      <c r="E2343" s="58"/>
      <c r="F2343" s="58"/>
      <c r="G2343" s="58"/>
    </row>
    <row r="2344" spans="4:7" ht="12.75">
      <c r="D2344" s="58"/>
      <c r="E2344" s="58"/>
      <c r="F2344" s="58"/>
      <c r="G2344" s="58"/>
    </row>
    <row r="2345" spans="4:7" ht="12.75">
      <c r="D2345" s="58"/>
      <c r="E2345" s="58"/>
      <c r="F2345" s="58"/>
      <c r="G2345" s="58"/>
    </row>
    <row r="2346" spans="4:7" ht="12.75">
      <c r="D2346" s="58"/>
      <c r="E2346" s="58"/>
      <c r="F2346" s="58"/>
      <c r="G2346" s="58"/>
    </row>
    <row r="2347" spans="4:7" ht="12.75">
      <c r="D2347" s="58"/>
      <c r="E2347" s="58"/>
      <c r="F2347" s="58"/>
      <c r="G2347" s="58"/>
    </row>
    <row r="2348" spans="4:7" ht="12.75">
      <c r="D2348" s="58"/>
      <c r="E2348" s="58"/>
      <c r="F2348" s="58"/>
      <c r="G2348" s="58"/>
    </row>
    <row r="2349" spans="4:7" ht="12.75">
      <c r="D2349" s="58"/>
      <c r="E2349" s="58"/>
      <c r="F2349" s="58"/>
      <c r="G2349" s="58"/>
    </row>
    <row r="2350" spans="4:7" ht="12.75">
      <c r="D2350" s="58"/>
      <c r="E2350" s="58"/>
      <c r="F2350" s="58"/>
      <c r="G2350" s="58"/>
    </row>
    <row r="2351" spans="4:7" ht="12.75">
      <c r="D2351" s="58"/>
      <c r="E2351" s="58"/>
      <c r="F2351" s="58"/>
      <c r="G2351" s="58"/>
    </row>
    <row r="2352" spans="4:7" ht="12.75">
      <c r="D2352" s="58"/>
      <c r="E2352" s="58"/>
      <c r="F2352" s="58"/>
      <c r="G2352" s="58"/>
    </row>
    <row r="2353" spans="4:7" ht="12.75">
      <c r="D2353" s="58"/>
      <c r="E2353" s="58"/>
      <c r="F2353" s="58"/>
      <c r="G2353" s="58"/>
    </row>
    <row r="2354" spans="4:7" ht="12.75">
      <c r="D2354" s="58"/>
      <c r="E2354" s="58"/>
      <c r="F2354" s="58"/>
      <c r="G2354" s="58"/>
    </row>
    <row r="2355" spans="4:7" ht="12.75">
      <c r="D2355" s="58"/>
      <c r="E2355" s="58"/>
      <c r="F2355" s="58"/>
      <c r="G2355" s="58"/>
    </row>
    <row r="2356" spans="4:7" ht="12.75">
      <c r="D2356" s="58"/>
      <c r="E2356" s="58"/>
      <c r="F2356" s="58"/>
      <c r="G2356" s="58"/>
    </row>
    <row r="2357" spans="4:7" ht="12.75">
      <c r="D2357" s="58"/>
      <c r="E2357" s="58"/>
      <c r="F2357" s="58"/>
      <c r="G2357" s="58"/>
    </row>
    <row r="2358" spans="4:7" ht="12.75">
      <c r="D2358" s="58"/>
      <c r="E2358" s="58"/>
      <c r="F2358" s="58"/>
      <c r="G2358" s="58"/>
    </row>
    <row r="2359" spans="4:7" ht="12.75">
      <c r="D2359" s="58"/>
      <c r="E2359" s="58"/>
      <c r="F2359" s="58"/>
      <c r="G2359" s="58"/>
    </row>
    <row r="2360" spans="4:7" ht="12.75">
      <c r="D2360" s="58"/>
      <c r="E2360" s="58"/>
      <c r="F2360" s="58"/>
      <c r="G2360" s="58"/>
    </row>
    <row r="2361" spans="4:7" ht="12.75">
      <c r="D2361" s="58"/>
      <c r="E2361" s="58"/>
      <c r="F2361" s="58"/>
      <c r="G2361" s="58"/>
    </row>
    <row r="2362" spans="4:7" ht="12.75">
      <c r="D2362" s="58"/>
      <c r="E2362" s="58"/>
      <c r="F2362" s="58"/>
      <c r="G2362" s="58"/>
    </row>
    <row r="2363" spans="4:7" ht="12.75">
      <c r="D2363" s="58"/>
      <c r="E2363" s="58"/>
      <c r="F2363" s="58"/>
      <c r="G2363" s="58"/>
    </row>
    <row r="2364" spans="4:7" ht="12.75">
      <c r="D2364" s="58"/>
      <c r="E2364" s="58"/>
      <c r="F2364" s="58"/>
      <c r="G2364" s="58"/>
    </row>
    <row r="2365" spans="4:7" ht="12.75">
      <c r="D2365" s="58"/>
      <c r="E2365" s="58"/>
      <c r="F2365" s="58"/>
      <c r="G2365" s="58"/>
    </row>
    <row r="2366" spans="4:7" ht="12.75">
      <c r="D2366" s="58"/>
      <c r="E2366" s="58"/>
      <c r="F2366" s="58"/>
      <c r="G2366" s="58"/>
    </row>
    <row r="2367" spans="4:7" ht="12.75">
      <c r="D2367" s="58"/>
      <c r="E2367" s="58"/>
      <c r="F2367" s="58"/>
      <c r="G2367" s="58"/>
    </row>
    <row r="2368" spans="4:7" ht="12.75">
      <c r="D2368" s="58"/>
      <c r="E2368" s="58"/>
      <c r="F2368" s="58"/>
      <c r="G2368" s="58"/>
    </row>
    <row r="2369" spans="4:7" ht="12.75">
      <c r="D2369" s="58"/>
      <c r="E2369" s="58"/>
      <c r="F2369" s="58"/>
      <c r="G2369" s="58"/>
    </row>
    <row r="2370" spans="4:7" ht="12.75">
      <c r="D2370" s="58"/>
      <c r="E2370" s="58"/>
      <c r="F2370" s="58"/>
      <c r="G2370" s="58"/>
    </row>
    <row r="2371" spans="4:7" ht="12.75">
      <c r="D2371" s="58"/>
      <c r="E2371" s="58"/>
      <c r="F2371" s="58"/>
      <c r="G2371" s="58"/>
    </row>
    <row r="2372" spans="4:7" ht="12.75">
      <c r="D2372" s="58"/>
      <c r="E2372" s="58"/>
      <c r="F2372" s="58"/>
      <c r="G2372" s="58"/>
    </row>
    <row r="2373" spans="4:7" ht="12.75">
      <c r="D2373" s="58"/>
      <c r="E2373" s="58"/>
      <c r="F2373" s="58"/>
      <c r="G2373" s="58"/>
    </row>
    <row r="2374" spans="4:7" ht="12.75">
      <c r="D2374" s="58"/>
      <c r="E2374" s="58"/>
      <c r="F2374" s="58"/>
      <c r="G2374" s="58"/>
    </row>
    <row r="2375" spans="4:7" ht="12.75">
      <c r="D2375" s="58"/>
      <c r="E2375" s="58"/>
      <c r="F2375" s="58"/>
      <c r="G2375" s="58"/>
    </row>
    <row r="2376" spans="4:7" ht="12.75">
      <c r="D2376" s="58"/>
      <c r="E2376" s="58"/>
      <c r="F2376" s="58"/>
      <c r="G2376" s="58"/>
    </row>
    <row r="2377" spans="4:7" ht="12.75">
      <c r="D2377" s="58"/>
      <c r="E2377" s="58"/>
      <c r="F2377" s="58"/>
      <c r="G2377" s="58"/>
    </row>
    <row r="2378" spans="4:7" ht="12.75">
      <c r="D2378" s="58"/>
      <c r="E2378" s="58"/>
      <c r="F2378" s="58"/>
      <c r="G2378" s="58"/>
    </row>
    <row r="2379" spans="4:7" ht="12.75">
      <c r="D2379" s="58"/>
      <c r="E2379" s="58"/>
      <c r="F2379" s="58"/>
      <c r="G2379" s="58"/>
    </row>
    <row r="2380" spans="4:7" ht="12.75">
      <c r="D2380" s="58"/>
      <c r="E2380" s="58"/>
      <c r="F2380" s="58"/>
      <c r="G2380" s="58"/>
    </row>
    <row r="2381" spans="4:7" ht="12.75">
      <c r="D2381" s="58"/>
      <c r="E2381" s="58"/>
      <c r="F2381" s="58"/>
      <c r="G2381" s="58"/>
    </row>
    <row r="2382" spans="4:7" ht="12.75">
      <c r="D2382" s="58"/>
      <c r="E2382" s="58"/>
      <c r="F2382" s="58"/>
      <c r="G2382" s="58"/>
    </row>
    <row r="2383" spans="4:7" ht="12.75">
      <c r="D2383" s="58"/>
      <c r="E2383" s="58"/>
      <c r="F2383" s="58"/>
      <c r="G2383" s="58"/>
    </row>
    <row r="2384" spans="4:7" ht="12.75">
      <c r="D2384" s="58"/>
      <c r="E2384" s="58"/>
      <c r="F2384" s="58"/>
      <c r="G2384" s="58"/>
    </row>
    <row r="2385" spans="4:7" ht="12.75">
      <c r="D2385" s="58"/>
      <c r="E2385" s="58"/>
      <c r="F2385" s="58"/>
      <c r="G2385" s="58"/>
    </row>
    <row r="2386" spans="4:7" ht="12.75">
      <c r="D2386" s="58"/>
      <c r="E2386" s="58"/>
      <c r="F2386" s="58"/>
      <c r="G2386" s="58"/>
    </row>
    <row r="2387" spans="4:7" ht="12.75">
      <c r="D2387" s="58"/>
      <c r="E2387" s="58"/>
      <c r="F2387" s="58"/>
      <c r="G2387" s="58"/>
    </row>
    <row r="2388" spans="4:7" ht="12.75">
      <c r="D2388" s="58"/>
      <c r="E2388" s="58"/>
      <c r="F2388" s="58"/>
      <c r="G2388" s="58"/>
    </row>
    <row r="2389" spans="4:7" ht="12.75">
      <c r="D2389" s="58"/>
      <c r="E2389" s="58"/>
      <c r="F2389" s="58"/>
      <c r="G2389" s="58"/>
    </row>
    <row r="2390" spans="4:7" ht="12.75">
      <c r="D2390" s="58"/>
      <c r="E2390" s="58"/>
      <c r="F2390" s="58"/>
      <c r="G2390" s="58"/>
    </row>
    <row r="2391" spans="4:7" ht="12.75">
      <c r="D2391" s="58"/>
      <c r="E2391" s="58"/>
      <c r="F2391" s="58"/>
      <c r="G2391" s="58"/>
    </row>
    <row r="2392" spans="4:7" ht="12.75">
      <c r="D2392" s="58"/>
      <c r="E2392" s="58"/>
      <c r="F2392" s="58"/>
      <c r="G2392" s="58"/>
    </row>
    <row r="2393" spans="4:7" ht="12.75">
      <c r="D2393" s="58"/>
      <c r="E2393" s="58"/>
      <c r="F2393" s="58"/>
      <c r="G2393" s="58"/>
    </row>
    <row r="2394" spans="4:7" ht="12.75">
      <c r="D2394" s="58"/>
      <c r="E2394" s="58"/>
      <c r="F2394" s="58"/>
      <c r="G2394" s="58"/>
    </row>
    <row r="2395" spans="4:7" ht="12.75">
      <c r="D2395" s="58"/>
      <c r="E2395" s="58"/>
      <c r="F2395" s="58"/>
      <c r="G2395" s="58"/>
    </row>
    <row r="2396" spans="4:7" ht="12.75">
      <c r="D2396" s="58"/>
      <c r="E2396" s="58"/>
      <c r="F2396" s="58"/>
      <c r="G2396" s="58"/>
    </row>
    <row r="2397" spans="4:7" ht="12.75">
      <c r="D2397" s="58"/>
      <c r="E2397" s="58"/>
      <c r="F2397" s="58"/>
      <c r="G2397" s="58"/>
    </row>
    <row r="2398" spans="4:7" ht="12.75">
      <c r="D2398" s="58"/>
      <c r="E2398" s="58"/>
      <c r="F2398" s="58"/>
      <c r="G2398" s="58"/>
    </row>
    <row r="2399" spans="4:7" ht="12.75">
      <c r="D2399" s="58"/>
      <c r="E2399" s="58"/>
      <c r="F2399" s="58"/>
      <c r="G2399" s="58"/>
    </row>
    <row r="2400" spans="4:7" ht="12.75">
      <c r="D2400" s="58"/>
      <c r="E2400" s="58"/>
      <c r="F2400" s="58"/>
      <c r="G2400" s="58"/>
    </row>
    <row r="2401" spans="4:7" ht="12.75">
      <c r="D2401" s="58"/>
      <c r="E2401" s="58"/>
      <c r="F2401" s="58"/>
      <c r="G2401" s="58"/>
    </row>
    <row r="2402" spans="4:7" ht="12.75">
      <c r="D2402" s="58"/>
      <c r="E2402" s="58"/>
      <c r="F2402" s="58"/>
      <c r="G2402" s="58"/>
    </row>
    <row r="2403" spans="4:7" ht="12.75">
      <c r="D2403" s="58"/>
      <c r="E2403" s="58"/>
      <c r="F2403" s="58"/>
      <c r="G2403" s="58"/>
    </row>
    <row r="2404" spans="4:7" ht="12.75">
      <c r="D2404" s="58"/>
      <c r="E2404" s="58"/>
      <c r="F2404" s="58"/>
      <c r="G2404" s="58"/>
    </row>
    <row r="2405" spans="4:7" ht="12.75">
      <c r="D2405" s="58"/>
      <c r="E2405" s="58"/>
      <c r="F2405" s="58"/>
      <c r="G2405" s="58"/>
    </row>
    <row r="2406" spans="4:7" ht="12.75">
      <c r="D2406" s="58"/>
      <c r="E2406" s="58"/>
      <c r="F2406" s="58"/>
      <c r="G2406" s="58"/>
    </row>
    <row r="2407" spans="4:7" ht="12.75">
      <c r="D2407" s="58"/>
      <c r="E2407" s="58"/>
      <c r="F2407" s="58"/>
      <c r="G2407" s="58"/>
    </row>
    <row r="2408" spans="4:7" ht="12.75">
      <c r="D2408" s="58"/>
      <c r="E2408" s="58"/>
      <c r="F2408" s="58"/>
      <c r="G2408" s="58"/>
    </row>
    <row r="2409" spans="4:7" ht="12.75">
      <c r="D2409" s="58"/>
      <c r="E2409" s="58"/>
      <c r="F2409" s="58"/>
      <c r="G2409" s="58"/>
    </row>
    <row r="2410" spans="4:7" ht="12.75">
      <c r="D2410" s="58"/>
      <c r="E2410" s="58"/>
      <c r="F2410" s="58"/>
      <c r="G2410" s="58"/>
    </row>
    <row r="2411" spans="4:7" ht="12.75">
      <c r="D2411" s="58"/>
      <c r="E2411" s="58"/>
      <c r="F2411" s="58"/>
      <c r="G2411" s="58"/>
    </row>
    <row r="2412" spans="4:7" ht="12.75">
      <c r="D2412" s="58"/>
      <c r="E2412" s="58"/>
      <c r="F2412" s="58"/>
      <c r="G2412" s="58"/>
    </row>
    <row r="2413" spans="4:7" ht="12.75">
      <c r="D2413" s="58"/>
      <c r="E2413" s="58"/>
      <c r="F2413" s="58"/>
      <c r="G2413" s="58"/>
    </row>
    <row r="2414" spans="4:7" ht="12.75">
      <c r="D2414" s="58"/>
      <c r="E2414" s="58"/>
      <c r="F2414" s="58"/>
      <c r="G2414" s="58"/>
    </row>
    <row r="2415" spans="4:7" ht="12.75">
      <c r="D2415" s="58"/>
      <c r="E2415" s="58"/>
      <c r="F2415" s="58"/>
      <c r="G2415" s="58"/>
    </row>
    <row r="2416" spans="4:7" ht="12.75">
      <c r="D2416" s="58"/>
      <c r="E2416" s="58"/>
      <c r="F2416" s="58"/>
      <c r="G2416" s="58"/>
    </row>
    <row r="2417" spans="4:7" ht="12.75">
      <c r="D2417" s="58"/>
      <c r="E2417" s="58"/>
      <c r="F2417" s="58"/>
      <c r="G2417" s="58"/>
    </row>
    <row r="2418" spans="4:7" ht="12.75">
      <c r="D2418" s="58"/>
      <c r="E2418" s="58"/>
      <c r="F2418" s="58"/>
      <c r="G2418" s="58"/>
    </row>
    <row r="2419" spans="4:7" ht="12.75">
      <c r="D2419" s="58"/>
      <c r="E2419" s="58"/>
      <c r="F2419" s="58"/>
      <c r="G2419" s="58"/>
    </row>
    <row r="2420" spans="4:7" ht="12.75">
      <c r="D2420" s="58"/>
      <c r="E2420" s="58"/>
      <c r="F2420" s="58"/>
      <c r="G2420" s="58"/>
    </row>
    <row r="2421" spans="4:7" ht="12.75">
      <c r="D2421" s="58"/>
      <c r="E2421" s="58"/>
      <c r="F2421" s="58"/>
      <c r="G2421" s="58"/>
    </row>
    <row r="2422" spans="4:7" ht="12.75">
      <c r="D2422" s="58"/>
      <c r="E2422" s="58"/>
      <c r="F2422" s="58"/>
      <c r="G2422" s="58"/>
    </row>
    <row r="2423" spans="4:7" ht="12.75">
      <c r="D2423" s="58"/>
      <c r="E2423" s="58"/>
      <c r="F2423" s="58"/>
      <c r="G2423" s="58"/>
    </row>
    <row r="2424" spans="4:7" ht="12.75">
      <c r="D2424" s="58"/>
      <c r="E2424" s="58"/>
      <c r="F2424" s="58"/>
      <c r="G2424" s="58"/>
    </row>
    <row r="2425" spans="4:7" ht="12.75">
      <c r="D2425" s="58"/>
      <c r="E2425" s="58"/>
      <c r="F2425" s="58"/>
      <c r="G2425" s="58"/>
    </row>
    <row r="2426" spans="4:7" ht="12.75">
      <c r="D2426" s="58"/>
      <c r="E2426" s="58"/>
      <c r="F2426" s="58"/>
      <c r="G2426" s="58"/>
    </row>
    <row r="2427" spans="4:7" ht="12.75">
      <c r="D2427" s="58"/>
      <c r="E2427" s="58"/>
      <c r="F2427" s="58"/>
      <c r="G2427" s="58"/>
    </row>
    <row r="2428" spans="4:7" ht="12.75">
      <c r="D2428" s="58"/>
      <c r="E2428" s="58"/>
      <c r="F2428" s="58"/>
      <c r="G2428" s="58"/>
    </row>
    <row r="2429" spans="4:7" ht="12.75">
      <c r="D2429" s="58"/>
      <c r="E2429" s="58"/>
      <c r="F2429" s="58"/>
      <c r="G2429" s="58"/>
    </row>
    <row r="2430" spans="4:7" ht="12.75">
      <c r="D2430" s="58"/>
      <c r="E2430" s="58"/>
      <c r="F2430" s="58"/>
      <c r="G2430" s="58"/>
    </row>
    <row r="2431" spans="4:7" ht="12.75">
      <c r="D2431" s="58"/>
      <c r="E2431" s="58"/>
      <c r="F2431" s="58"/>
      <c r="G2431" s="58"/>
    </row>
    <row r="2432" spans="4:7" ht="12.75">
      <c r="D2432" s="58"/>
      <c r="E2432" s="58"/>
      <c r="F2432" s="58"/>
      <c r="G2432" s="58"/>
    </row>
    <row r="2433" spans="4:7" ht="12.75">
      <c r="D2433" s="58"/>
      <c r="E2433" s="58"/>
      <c r="F2433" s="58"/>
      <c r="G2433" s="58"/>
    </row>
    <row r="2434" spans="4:7" ht="12.75">
      <c r="D2434" s="58"/>
      <c r="E2434" s="58"/>
      <c r="F2434" s="58"/>
      <c r="G2434" s="58"/>
    </row>
    <row r="2435" spans="4:7" ht="12.75">
      <c r="D2435" s="58"/>
      <c r="E2435" s="58"/>
      <c r="F2435" s="58"/>
      <c r="G2435" s="58"/>
    </row>
    <row r="2436" spans="4:7" ht="12.75">
      <c r="D2436" s="58"/>
      <c r="E2436" s="58"/>
      <c r="F2436" s="58"/>
      <c r="G2436" s="58"/>
    </row>
    <row r="2437" spans="4:7" ht="12.75">
      <c r="D2437" s="58"/>
      <c r="E2437" s="58"/>
      <c r="F2437" s="58"/>
      <c r="G2437" s="58"/>
    </row>
    <row r="2438" spans="4:7" ht="12.75">
      <c r="D2438" s="58"/>
      <c r="E2438" s="58"/>
      <c r="F2438" s="58"/>
      <c r="G2438" s="58"/>
    </row>
    <row r="2439" spans="4:7" ht="12.75">
      <c r="D2439" s="58"/>
      <c r="E2439" s="58"/>
      <c r="F2439" s="58"/>
      <c r="G2439" s="58"/>
    </row>
    <row r="2440" spans="4:7" ht="12.75">
      <c r="D2440" s="58"/>
      <c r="E2440" s="58"/>
      <c r="F2440" s="58"/>
      <c r="G2440" s="58"/>
    </row>
    <row r="2441" spans="4:7" ht="12.75">
      <c r="D2441" s="58"/>
      <c r="E2441" s="58"/>
      <c r="F2441" s="58"/>
      <c r="G2441" s="58"/>
    </row>
    <row r="2442" spans="4:7" ht="12.75">
      <c r="D2442" s="58"/>
      <c r="E2442" s="58"/>
      <c r="F2442" s="58"/>
      <c r="G2442" s="58"/>
    </row>
    <row r="2443" spans="4:7" ht="12.75">
      <c r="D2443" s="58"/>
      <c r="E2443" s="58"/>
      <c r="F2443" s="58"/>
      <c r="G2443" s="58"/>
    </row>
    <row r="2444" spans="4:7" ht="12.75">
      <c r="D2444" s="58"/>
      <c r="E2444" s="58"/>
      <c r="F2444" s="58"/>
      <c r="G2444" s="58"/>
    </row>
    <row r="2445" spans="4:7" ht="12.75">
      <c r="D2445" s="58"/>
      <c r="E2445" s="58"/>
      <c r="F2445" s="58"/>
      <c r="G2445" s="58"/>
    </row>
    <row r="2446" spans="4:7" ht="12.75">
      <c r="D2446" s="58"/>
      <c r="E2446" s="58"/>
      <c r="F2446" s="58"/>
      <c r="G2446" s="58"/>
    </row>
    <row r="2447" spans="4:7" ht="12.75">
      <c r="D2447" s="58"/>
      <c r="E2447" s="58"/>
      <c r="F2447" s="58"/>
      <c r="G2447" s="58"/>
    </row>
    <row r="2448" spans="4:7" ht="12.75">
      <c r="D2448" s="58"/>
      <c r="E2448" s="58"/>
      <c r="F2448" s="58"/>
      <c r="G2448" s="58"/>
    </row>
    <row r="2449" spans="4:7" ht="12.75">
      <c r="D2449" s="58"/>
      <c r="E2449" s="58"/>
      <c r="F2449" s="58"/>
      <c r="G2449" s="58"/>
    </row>
    <row r="2450" spans="4:7" ht="12.75">
      <c r="D2450" s="58"/>
      <c r="E2450" s="58"/>
      <c r="F2450" s="58"/>
      <c r="G2450" s="58"/>
    </row>
    <row r="2451" spans="4:7" ht="12.75">
      <c r="D2451" s="58"/>
      <c r="E2451" s="58"/>
      <c r="F2451" s="58"/>
      <c r="G2451" s="58"/>
    </row>
    <row r="2452" spans="4:7" ht="12.75">
      <c r="D2452" s="58"/>
      <c r="E2452" s="58"/>
      <c r="F2452" s="58"/>
      <c r="G2452" s="58"/>
    </row>
    <row r="2453" spans="4:7" ht="12.75">
      <c r="D2453" s="58"/>
      <c r="E2453" s="58"/>
      <c r="F2453" s="58"/>
      <c r="G2453" s="58"/>
    </row>
    <row r="2454" spans="4:7" ht="12.75">
      <c r="D2454" s="58"/>
      <c r="E2454" s="58"/>
      <c r="F2454" s="58"/>
      <c r="G2454" s="58"/>
    </row>
    <row r="2455" spans="4:7" ht="12.75">
      <c r="D2455" s="58"/>
      <c r="E2455" s="58"/>
      <c r="F2455" s="58"/>
      <c r="G2455" s="58"/>
    </row>
    <row r="2456" spans="4:7" ht="12.75">
      <c r="D2456" s="58"/>
      <c r="E2456" s="58"/>
      <c r="F2456" s="58"/>
      <c r="G2456" s="58"/>
    </row>
    <row r="2457" spans="4:7" ht="12.75">
      <c r="D2457" s="58"/>
      <c r="E2457" s="58"/>
      <c r="F2457" s="58"/>
      <c r="G2457" s="58"/>
    </row>
    <row r="2458" spans="4:7" ht="12.75">
      <c r="D2458" s="58"/>
      <c r="E2458" s="58"/>
      <c r="F2458" s="58"/>
      <c r="G2458" s="58"/>
    </row>
    <row r="2459" spans="4:7" ht="12.75">
      <c r="D2459" s="58"/>
      <c r="E2459" s="58"/>
      <c r="F2459" s="58"/>
      <c r="G2459" s="58"/>
    </row>
    <row r="2460" spans="4:7" ht="12.75">
      <c r="D2460" s="58"/>
      <c r="E2460" s="58"/>
      <c r="F2460" s="58"/>
      <c r="G2460" s="58"/>
    </row>
    <row r="2461" spans="4:7" ht="12.75">
      <c r="D2461" s="58"/>
      <c r="E2461" s="58"/>
      <c r="F2461" s="58"/>
      <c r="G2461" s="58"/>
    </row>
    <row r="2462" spans="4:7" ht="12.75">
      <c r="D2462" s="58"/>
      <c r="E2462" s="58"/>
      <c r="F2462" s="58"/>
      <c r="G2462" s="58"/>
    </row>
    <row r="2463" spans="4:7" ht="12.75">
      <c r="D2463" s="58"/>
      <c r="E2463" s="58"/>
      <c r="F2463" s="58"/>
      <c r="G2463" s="58"/>
    </row>
    <row r="2464" spans="4:7" ht="12.75">
      <c r="D2464" s="58"/>
      <c r="E2464" s="58"/>
      <c r="F2464" s="58"/>
      <c r="G2464" s="58"/>
    </row>
    <row r="2465" spans="4:7" ht="12.75">
      <c r="D2465" s="58"/>
      <c r="E2465" s="58"/>
      <c r="F2465" s="58"/>
      <c r="G2465" s="58"/>
    </row>
    <row r="2466" spans="4:7" ht="12.75">
      <c r="D2466" s="58"/>
      <c r="E2466" s="58"/>
      <c r="F2466" s="58"/>
      <c r="G2466" s="58"/>
    </row>
    <row r="2467" spans="4:7" ht="12.75">
      <c r="D2467" s="58"/>
      <c r="E2467" s="58"/>
      <c r="F2467" s="58"/>
      <c r="G2467" s="58"/>
    </row>
    <row r="2468" spans="4:7" ht="12.75">
      <c r="D2468" s="58"/>
      <c r="E2468" s="58"/>
      <c r="F2468" s="58"/>
      <c r="G2468" s="58"/>
    </row>
    <row r="2469" spans="4:7" ht="12.75">
      <c r="D2469" s="58"/>
      <c r="E2469" s="58"/>
      <c r="F2469" s="58"/>
      <c r="G2469" s="58"/>
    </row>
    <row r="2470" spans="4:7" ht="12.75">
      <c r="D2470" s="58"/>
      <c r="E2470" s="58"/>
      <c r="F2470" s="58"/>
      <c r="G2470" s="58"/>
    </row>
    <row r="2471" spans="4:7" ht="12.75">
      <c r="D2471" s="58"/>
      <c r="E2471" s="58"/>
      <c r="F2471" s="58"/>
      <c r="G2471" s="58"/>
    </row>
    <row r="2472" spans="4:7" ht="12.75">
      <c r="D2472" s="58"/>
      <c r="E2472" s="58"/>
      <c r="F2472" s="58"/>
      <c r="G2472" s="58"/>
    </row>
    <row r="2473" spans="4:7" ht="12.75">
      <c r="D2473" s="58"/>
      <c r="E2473" s="58"/>
      <c r="F2473" s="58"/>
      <c r="G2473" s="58"/>
    </row>
    <row r="2474" spans="4:7" ht="12.75">
      <c r="D2474" s="58"/>
      <c r="E2474" s="58"/>
      <c r="F2474" s="58"/>
      <c r="G2474" s="58"/>
    </row>
    <row r="2475" spans="4:7" ht="12.75">
      <c r="D2475" s="58"/>
      <c r="E2475" s="58"/>
      <c r="F2475" s="58"/>
      <c r="G2475" s="58"/>
    </row>
    <row r="2476" spans="4:7" ht="12.75">
      <c r="D2476" s="58"/>
      <c r="E2476" s="58"/>
      <c r="F2476" s="58"/>
      <c r="G2476" s="58"/>
    </row>
    <row r="2477" spans="4:7" ht="12.75">
      <c r="D2477" s="58"/>
      <c r="E2477" s="58"/>
      <c r="F2477" s="58"/>
      <c r="G2477" s="58"/>
    </row>
    <row r="2478" spans="4:7" ht="12.75">
      <c r="D2478" s="58"/>
      <c r="E2478" s="58"/>
      <c r="F2478" s="58"/>
      <c r="G2478" s="58"/>
    </row>
    <row r="2479" spans="4:7" ht="12.75">
      <c r="D2479" s="58"/>
      <c r="E2479" s="58"/>
      <c r="F2479" s="58"/>
      <c r="G2479" s="58"/>
    </row>
    <row r="2480" spans="4:7" ht="12.75">
      <c r="D2480" s="58"/>
      <c r="E2480" s="58"/>
      <c r="F2480" s="58"/>
      <c r="G2480" s="58"/>
    </row>
    <row r="2481" spans="4:7" ht="12.75">
      <c r="D2481" s="58"/>
      <c r="E2481" s="58"/>
      <c r="F2481" s="58"/>
      <c r="G2481" s="58"/>
    </row>
    <row r="2482" spans="4:7" ht="12.75">
      <c r="D2482" s="58"/>
      <c r="E2482" s="58"/>
      <c r="F2482" s="58"/>
      <c r="G2482" s="58"/>
    </row>
    <row r="2483" spans="4:7" ht="12.75">
      <c r="D2483" s="58"/>
      <c r="E2483" s="58"/>
      <c r="F2483" s="58"/>
      <c r="G2483" s="58"/>
    </row>
    <row r="2484" spans="4:7" ht="12.75">
      <c r="D2484" s="58"/>
      <c r="E2484" s="58"/>
      <c r="F2484" s="58"/>
      <c r="G2484" s="58"/>
    </row>
    <row r="2485" spans="4:7" ht="12.75">
      <c r="D2485" s="58"/>
      <c r="E2485" s="58"/>
      <c r="F2485" s="58"/>
      <c r="G2485" s="58"/>
    </row>
    <row r="2486" spans="4:7" ht="12.75">
      <c r="D2486" s="58"/>
      <c r="E2486" s="58"/>
      <c r="F2486" s="58"/>
      <c r="G2486" s="58"/>
    </row>
    <row r="2487" spans="4:7" ht="12.75">
      <c r="D2487" s="58"/>
      <c r="E2487" s="58"/>
      <c r="F2487" s="58"/>
      <c r="G2487" s="58"/>
    </row>
    <row r="2488" spans="4:7" ht="12.75">
      <c r="D2488" s="58"/>
      <c r="E2488" s="58"/>
      <c r="F2488" s="58"/>
      <c r="G2488" s="58"/>
    </row>
    <row r="2489" spans="4:7" ht="12.75">
      <c r="D2489" s="58"/>
      <c r="E2489" s="58"/>
      <c r="F2489" s="58"/>
      <c r="G2489" s="58"/>
    </row>
    <row r="2490" spans="4:7" ht="12.75">
      <c r="D2490" s="58"/>
      <c r="E2490" s="58"/>
      <c r="F2490" s="58"/>
      <c r="G2490" s="58"/>
    </row>
    <row r="2491" spans="4:7" ht="12.75">
      <c r="D2491" s="58"/>
      <c r="E2491" s="58"/>
      <c r="F2491" s="58"/>
      <c r="G2491" s="58"/>
    </row>
    <row r="2492" spans="4:7" ht="12.75">
      <c r="D2492" s="58"/>
      <c r="E2492" s="58"/>
      <c r="F2492" s="58"/>
      <c r="G2492" s="58"/>
    </row>
    <row r="2493" spans="4:7" ht="12.75">
      <c r="D2493" s="58"/>
      <c r="E2493" s="58"/>
      <c r="F2493" s="58"/>
      <c r="G2493" s="58"/>
    </row>
    <row r="2494" spans="4:7" ht="12.75">
      <c r="D2494" s="58"/>
      <c r="E2494" s="58"/>
      <c r="F2494" s="58"/>
      <c r="G2494" s="58"/>
    </row>
    <row r="2495" spans="4:7" ht="12.75">
      <c r="D2495" s="58"/>
      <c r="E2495" s="58"/>
      <c r="F2495" s="58"/>
      <c r="G2495" s="58"/>
    </row>
    <row r="2496" spans="4:7" ht="12.75">
      <c r="D2496" s="58"/>
      <c r="E2496" s="58"/>
      <c r="F2496" s="58"/>
      <c r="G2496" s="58"/>
    </row>
    <row r="2497" spans="4:7" ht="12.75">
      <c r="D2497" s="58"/>
      <c r="E2497" s="58"/>
      <c r="F2497" s="58"/>
      <c r="G2497" s="58"/>
    </row>
    <row r="2498" spans="4:7" ht="12.75">
      <c r="D2498" s="58"/>
      <c r="E2498" s="58"/>
      <c r="F2498" s="58"/>
      <c r="G2498" s="58"/>
    </row>
    <row r="2499" spans="4:7" ht="12.75">
      <c r="D2499" s="58"/>
      <c r="E2499" s="58"/>
      <c r="F2499" s="58"/>
      <c r="G2499" s="58"/>
    </row>
    <row r="2500" spans="4:7" ht="12.75">
      <c r="D2500" s="58"/>
      <c r="E2500" s="58"/>
      <c r="F2500" s="58"/>
      <c r="G2500" s="58"/>
    </row>
    <row r="2501" spans="4:7" ht="12.75">
      <c r="D2501" s="58"/>
      <c r="E2501" s="58"/>
      <c r="F2501" s="58"/>
      <c r="G2501" s="58"/>
    </row>
    <row r="2502" spans="4:7" ht="12.75">
      <c r="D2502" s="58"/>
      <c r="E2502" s="58"/>
      <c r="F2502" s="58"/>
      <c r="G2502" s="58"/>
    </row>
    <row r="2503" spans="4:7" ht="12.75">
      <c r="D2503" s="58"/>
      <c r="E2503" s="58"/>
      <c r="F2503" s="58"/>
      <c r="G2503" s="58"/>
    </row>
    <row r="2504" spans="4:7" ht="12.75">
      <c r="D2504" s="58"/>
      <c r="E2504" s="58"/>
      <c r="F2504" s="58"/>
      <c r="G2504" s="58"/>
    </row>
    <row r="2505" spans="4:7" ht="12.75">
      <c r="D2505" s="58"/>
      <c r="E2505" s="58"/>
      <c r="F2505" s="58"/>
      <c r="G2505" s="58"/>
    </row>
    <row r="2506" spans="4:7" ht="12.75">
      <c r="D2506" s="58"/>
      <c r="E2506" s="58"/>
      <c r="F2506" s="58"/>
      <c r="G2506" s="58"/>
    </row>
    <row r="2507" spans="4:7" ht="12.75">
      <c r="D2507" s="58"/>
      <c r="E2507" s="58"/>
      <c r="F2507" s="58"/>
      <c r="G2507" s="58"/>
    </row>
    <row r="2508" spans="4:7" ht="12.75">
      <c r="D2508" s="58"/>
      <c r="E2508" s="58"/>
      <c r="F2508" s="58"/>
      <c r="G2508" s="58"/>
    </row>
    <row r="2509" spans="4:7" ht="12.75">
      <c r="D2509" s="58"/>
      <c r="E2509" s="58"/>
      <c r="F2509" s="58"/>
      <c r="G2509" s="58"/>
    </row>
    <row r="2510" spans="4:7" ht="12.75">
      <c r="D2510" s="58"/>
      <c r="E2510" s="58"/>
      <c r="F2510" s="58"/>
      <c r="G2510" s="58"/>
    </row>
    <row r="2511" spans="4:7" ht="12.75">
      <c r="D2511" s="58"/>
      <c r="E2511" s="58"/>
      <c r="F2511" s="58"/>
      <c r="G2511" s="58"/>
    </row>
    <row r="2512" spans="4:7" ht="12.75">
      <c r="D2512" s="58"/>
      <c r="E2512" s="58"/>
      <c r="F2512" s="58"/>
      <c r="G2512" s="58"/>
    </row>
    <row r="2513" spans="4:7" ht="12.75">
      <c r="D2513" s="58"/>
      <c r="E2513" s="58"/>
      <c r="F2513" s="58"/>
      <c r="G2513" s="58"/>
    </row>
    <row r="2514" spans="4:7" ht="12.75">
      <c r="D2514" s="58"/>
      <c r="E2514" s="58"/>
      <c r="F2514" s="58"/>
      <c r="G2514" s="58"/>
    </row>
    <row r="2515" spans="4:7" ht="12.75">
      <c r="D2515" s="58"/>
      <c r="E2515" s="58"/>
      <c r="F2515" s="58"/>
      <c r="G2515" s="58"/>
    </row>
    <row r="2516" spans="4:7" ht="12.75">
      <c r="D2516" s="58"/>
      <c r="E2516" s="58"/>
      <c r="F2516" s="58"/>
      <c r="G2516" s="58"/>
    </row>
    <row r="2517" spans="4:7" ht="12.75">
      <c r="D2517" s="58"/>
      <c r="E2517" s="58"/>
      <c r="F2517" s="58"/>
      <c r="G2517" s="58"/>
    </row>
    <row r="2518" spans="4:7" ht="12.75">
      <c r="D2518" s="58"/>
      <c r="E2518" s="58"/>
      <c r="F2518" s="58"/>
      <c r="G2518" s="58"/>
    </row>
    <row r="2519" spans="4:7" ht="12.75">
      <c r="D2519" s="58"/>
      <c r="E2519" s="58"/>
      <c r="F2519" s="58"/>
      <c r="G2519" s="58"/>
    </row>
    <row r="2520" spans="4:7" ht="12.75">
      <c r="D2520" s="58"/>
      <c r="E2520" s="58"/>
      <c r="F2520" s="58"/>
      <c r="G2520" s="58"/>
    </row>
    <row r="2521" spans="4:7" ht="12.75">
      <c r="D2521" s="58"/>
      <c r="E2521" s="58"/>
      <c r="F2521" s="58"/>
      <c r="G2521" s="58"/>
    </row>
    <row r="2522" spans="4:7" ht="12.75">
      <c r="D2522" s="58"/>
      <c r="E2522" s="58"/>
      <c r="F2522" s="58"/>
      <c r="G2522" s="58"/>
    </row>
    <row r="2523" spans="4:7" ht="12.75">
      <c r="D2523" s="58"/>
      <c r="E2523" s="58"/>
      <c r="F2523" s="58"/>
      <c r="G2523" s="58"/>
    </row>
    <row r="2524" spans="4:7" ht="12.75">
      <c r="D2524" s="58"/>
      <c r="E2524" s="58"/>
      <c r="F2524" s="58"/>
      <c r="G2524" s="58"/>
    </row>
    <row r="2525" spans="4:7" ht="12.75">
      <c r="D2525" s="58"/>
      <c r="E2525" s="58"/>
      <c r="F2525" s="58"/>
      <c r="G2525" s="58"/>
    </row>
    <row r="2526" spans="4:7" ht="12.75">
      <c r="D2526" s="58"/>
      <c r="E2526" s="58"/>
      <c r="F2526" s="58"/>
      <c r="G2526" s="58"/>
    </row>
    <row r="2527" spans="4:7" ht="12.75">
      <c r="D2527" s="58"/>
      <c r="E2527" s="58"/>
      <c r="F2527" s="58"/>
      <c r="G2527" s="58"/>
    </row>
    <row r="2528" spans="4:7" ht="12.75">
      <c r="D2528" s="58"/>
      <c r="E2528" s="58"/>
      <c r="F2528" s="58"/>
      <c r="G2528" s="58"/>
    </row>
    <row r="2529" spans="4:7" ht="12.75">
      <c r="D2529" s="58"/>
      <c r="E2529" s="58"/>
      <c r="F2529" s="58"/>
      <c r="G2529" s="58"/>
    </row>
    <row r="2530" spans="4:7" ht="12.75">
      <c r="D2530" s="58"/>
      <c r="E2530" s="58"/>
      <c r="F2530" s="58"/>
      <c r="G2530" s="58"/>
    </row>
    <row r="2531" spans="4:7" ht="12.75">
      <c r="D2531" s="58"/>
      <c r="E2531" s="58"/>
      <c r="F2531" s="58"/>
      <c r="G2531" s="58"/>
    </row>
    <row r="2532" spans="4:7" ht="12.75">
      <c r="D2532" s="58"/>
      <c r="E2532" s="58"/>
      <c r="F2532" s="58"/>
      <c r="G2532" s="58"/>
    </row>
    <row r="2533" spans="4:7" ht="12.75">
      <c r="D2533" s="58"/>
      <c r="E2533" s="58"/>
      <c r="F2533" s="58"/>
      <c r="G2533" s="58"/>
    </row>
    <row r="2534" spans="4:7" ht="12.75">
      <c r="D2534" s="58"/>
      <c r="E2534" s="58"/>
      <c r="F2534" s="58"/>
      <c r="G2534" s="58"/>
    </row>
    <row r="2535" spans="4:7" ht="12.75">
      <c r="D2535" s="58"/>
      <c r="E2535" s="58"/>
      <c r="F2535" s="58"/>
      <c r="G2535" s="58"/>
    </row>
    <row r="2536" spans="4:7" ht="12.75">
      <c r="D2536" s="58"/>
      <c r="E2536" s="58"/>
      <c r="F2536" s="58"/>
      <c r="G2536" s="58"/>
    </row>
    <row r="2537" spans="4:7" ht="12.75">
      <c r="D2537" s="58"/>
      <c r="E2537" s="58"/>
      <c r="F2537" s="58"/>
      <c r="G2537" s="58"/>
    </row>
    <row r="2538" spans="4:7" ht="12.75">
      <c r="D2538" s="58"/>
      <c r="E2538" s="58"/>
      <c r="F2538" s="58"/>
      <c r="G2538" s="58"/>
    </row>
    <row r="2539" spans="4:7" ht="12.75">
      <c r="D2539" s="58"/>
      <c r="E2539" s="58"/>
      <c r="F2539" s="58"/>
      <c r="G2539" s="58"/>
    </row>
    <row r="2540" spans="4:7" ht="12.75">
      <c r="D2540" s="58"/>
      <c r="E2540" s="58"/>
      <c r="F2540" s="58"/>
      <c r="G2540" s="58"/>
    </row>
    <row r="2541" spans="4:7" ht="12.75">
      <c r="D2541" s="58"/>
      <c r="E2541" s="58"/>
      <c r="F2541" s="58"/>
      <c r="G2541" s="58"/>
    </row>
    <row r="2542" spans="4:7" ht="12.75">
      <c r="D2542" s="58"/>
      <c r="E2542" s="58"/>
      <c r="F2542" s="58"/>
      <c r="G2542" s="58"/>
    </row>
    <row r="2543" spans="4:7" ht="12.75">
      <c r="D2543" s="58"/>
      <c r="E2543" s="58"/>
      <c r="F2543" s="58"/>
      <c r="G2543" s="58"/>
    </row>
    <row r="2544" spans="4:7" ht="12.75">
      <c r="D2544" s="58"/>
      <c r="E2544" s="58"/>
      <c r="F2544" s="58"/>
      <c r="G2544" s="58"/>
    </row>
    <row r="2545" spans="4:7" ht="12.75">
      <c r="D2545" s="58"/>
      <c r="E2545" s="58"/>
      <c r="F2545" s="58"/>
      <c r="G2545" s="58"/>
    </row>
    <row r="2546" spans="4:7" ht="12.75">
      <c r="D2546" s="58"/>
      <c r="E2546" s="58"/>
      <c r="F2546" s="58"/>
      <c r="G2546" s="58"/>
    </row>
    <row r="2547" spans="4:7" ht="12.75">
      <c r="D2547" s="58"/>
      <c r="E2547" s="58"/>
      <c r="F2547" s="58"/>
      <c r="G2547" s="58"/>
    </row>
    <row r="2548" spans="4:7" ht="12.75">
      <c r="D2548" s="58"/>
      <c r="E2548" s="58"/>
      <c r="F2548" s="58"/>
      <c r="G2548" s="58"/>
    </row>
    <row r="2549" spans="4:7" ht="12.75">
      <c r="D2549" s="58"/>
      <c r="E2549" s="58"/>
      <c r="F2549" s="58"/>
      <c r="G2549" s="58"/>
    </row>
    <row r="2550" spans="4:7" ht="12.75">
      <c r="D2550" s="58"/>
      <c r="E2550" s="58"/>
      <c r="F2550" s="58"/>
      <c r="G2550" s="58"/>
    </row>
    <row r="2551" spans="4:7" ht="12.75">
      <c r="D2551" s="58"/>
      <c r="E2551" s="58"/>
      <c r="F2551" s="58"/>
      <c r="G2551" s="58"/>
    </row>
    <row r="2552" spans="4:7" ht="12.75">
      <c r="D2552" s="58"/>
      <c r="E2552" s="58"/>
      <c r="F2552" s="58"/>
      <c r="G2552" s="58"/>
    </row>
    <row r="2553" spans="4:7" ht="12.75">
      <c r="D2553" s="58"/>
      <c r="E2553" s="58"/>
      <c r="F2553" s="58"/>
      <c r="G2553" s="58"/>
    </row>
    <row r="2554" spans="4:7" ht="12.75">
      <c r="D2554" s="58"/>
      <c r="E2554" s="58"/>
      <c r="F2554" s="58"/>
      <c r="G2554" s="58"/>
    </row>
    <row r="2555" spans="4:7" ht="12.75">
      <c r="D2555" s="58"/>
      <c r="E2555" s="58"/>
      <c r="F2555" s="58"/>
      <c r="G2555" s="58"/>
    </row>
    <row r="2556" spans="4:7" ht="12.75">
      <c r="D2556" s="58"/>
      <c r="E2556" s="58"/>
      <c r="F2556" s="58"/>
      <c r="G2556" s="58"/>
    </row>
    <row r="2557" spans="4:7" ht="12.75">
      <c r="D2557" s="58"/>
      <c r="E2557" s="58"/>
      <c r="F2557" s="58"/>
      <c r="G2557" s="58"/>
    </row>
    <row r="2558" spans="4:7" ht="12.75">
      <c r="D2558" s="58"/>
      <c r="E2558" s="58"/>
      <c r="F2558" s="58"/>
      <c r="G2558" s="58"/>
    </row>
    <row r="2559" spans="4:7" ht="12.75">
      <c r="D2559" s="58"/>
      <c r="E2559" s="58"/>
      <c r="F2559" s="58"/>
      <c r="G2559" s="58"/>
    </row>
    <row r="2560" spans="4:7" ht="12.75">
      <c r="D2560" s="58"/>
      <c r="E2560" s="58"/>
      <c r="F2560" s="58"/>
      <c r="G2560" s="58"/>
    </row>
    <row r="2561" spans="4:7" ht="12.75">
      <c r="D2561" s="58"/>
      <c r="E2561" s="58"/>
      <c r="F2561" s="58"/>
      <c r="G2561" s="58"/>
    </row>
    <row r="2562" spans="4:7" ht="12.75">
      <c r="D2562" s="58"/>
      <c r="E2562" s="58"/>
      <c r="F2562" s="58"/>
      <c r="G2562" s="58"/>
    </row>
    <row r="2563" spans="4:7" ht="12.75">
      <c r="D2563" s="58"/>
      <c r="E2563" s="58"/>
      <c r="F2563" s="58"/>
      <c r="G2563" s="58"/>
    </row>
    <row r="2564" spans="4:7" ht="12.75">
      <c r="D2564" s="58"/>
      <c r="E2564" s="58"/>
      <c r="F2564" s="58"/>
      <c r="G2564" s="58"/>
    </row>
    <row r="2565" spans="4:7" ht="12.75">
      <c r="D2565" s="58"/>
      <c r="E2565" s="58"/>
      <c r="F2565" s="58"/>
      <c r="G2565" s="58"/>
    </row>
    <row r="2566" spans="4:7" ht="12.75">
      <c r="D2566" s="58"/>
      <c r="E2566" s="58"/>
      <c r="F2566" s="58"/>
      <c r="G2566" s="58"/>
    </row>
    <row r="2567" spans="4:7" ht="12.75">
      <c r="D2567" s="58"/>
      <c r="E2567" s="58"/>
      <c r="F2567" s="58"/>
      <c r="G2567" s="58"/>
    </row>
    <row r="2568" spans="4:7" ht="12.75">
      <c r="D2568" s="58"/>
      <c r="E2568" s="58"/>
      <c r="F2568" s="58"/>
      <c r="G2568" s="58"/>
    </row>
    <row r="2569" spans="4:7" ht="12.75">
      <c r="D2569" s="58"/>
      <c r="E2569" s="58"/>
      <c r="F2569" s="58"/>
      <c r="G2569" s="58"/>
    </row>
    <row r="2570" spans="4:7" ht="12.75">
      <c r="D2570" s="58"/>
      <c r="E2570" s="58"/>
      <c r="F2570" s="58"/>
      <c r="G2570" s="58"/>
    </row>
    <row r="2571" spans="4:7" ht="12.75">
      <c r="D2571" s="58"/>
      <c r="E2571" s="58"/>
      <c r="F2571" s="58"/>
      <c r="G2571" s="58"/>
    </row>
    <row r="2572" spans="4:7" ht="12.75">
      <c r="D2572" s="58"/>
      <c r="E2572" s="58"/>
      <c r="F2572" s="58"/>
      <c r="G2572" s="58"/>
    </row>
    <row r="2573" spans="4:7" ht="12.75">
      <c r="D2573" s="58"/>
      <c r="E2573" s="58"/>
      <c r="F2573" s="58"/>
      <c r="G2573" s="58"/>
    </row>
    <row r="2574" spans="4:7" ht="12.75">
      <c r="D2574" s="58"/>
      <c r="E2574" s="58"/>
      <c r="F2574" s="58"/>
      <c r="G2574" s="58"/>
    </row>
    <row r="2575" spans="4:7" ht="12.75">
      <c r="D2575" s="58"/>
      <c r="E2575" s="58"/>
      <c r="F2575" s="58"/>
      <c r="G2575" s="58"/>
    </row>
    <row r="2576" spans="4:7" ht="12.75">
      <c r="D2576" s="58"/>
      <c r="E2576" s="58"/>
      <c r="F2576" s="58"/>
      <c r="G2576" s="58"/>
    </row>
    <row r="2577" spans="4:7" ht="12.75">
      <c r="D2577" s="58"/>
      <c r="E2577" s="58"/>
      <c r="F2577" s="58"/>
      <c r="G2577" s="58"/>
    </row>
    <row r="2578" spans="4:7" ht="12.75">
      <c r="D2578" s="58"/>
      <c r="E2578" s="58"/>
      <c r="F2578" s="58"/>
      <c r="G2578" s="58"/>
    </row>
    <row r="2579" spans="4:7" ht="12.75">
      <c r="D2579" s="58"/>
      <c r="E2579" s="58"/>
      <c r="F2579" s="58"/>
      <c r="G2579" s="58"/>
    </row>
    <row r="2580" spans="4:7" ht="12.75">
      <c r="D2580" s="58"/>
      <c r="E2580" s="58"/>
      <c r="F2580" s="58"/>
      <c r="G2580" s="58"/>
    </row>
    <row r="2581" spans="4:7" ht="12.75">
      <c r="D2581" s="58"/>
      <c r="E2581" s="58"/>
      <c r="F2581" s="58"/>
      <c r="G2581" s="58"/>
    </row>
    <row r="2582" spans="4:7" ht="12.75">
      <c r="D2582" s="58"/>
      <c r="E2582" s="58"/>
      <c r="F2582" s="58"/>
      <c r="G2582" s="58"/>
    </row>
    <row r="2583" spans="4:7" ht="12.75">
      <c r="D2583" s="58"/>
      <c r="E2583" s="58"/>
      <c r="F2583" s="58"/>
      <c r="G2583" s="58"/>
    </row>
    <row r="2584" spans="4:7" ht="12.75">
      <c r="D2584" s="58"/>
      <c r="E2584" s="58"/>
      <c r="F2584" s="58"/>
      <c r="G2584" s="58"/>
    </row>
    <row r="2585" spans="4:7" ht="12.75">
      <c r="D2585" s="58"/>
      <c r="E2585" s="58"/>
      <c r="F2585" s="58"/>
      <c r="G2585" s="58"/>
    </row>
    <row r="2586" spans="4:7" ht="12.75">
      <c r="D2586" s="58"/>
      <c r="E2586" s="58"/>
      <c r="F2586" s="58"/>
      <c r="G2586" s="58"/>
    </row>
    <row r="2587" spans="4:7" ht="12.75">
      <c r="D2587" s="58"/>
      <c r="E2587" s="58"/>
      <c r="F2587" s="58"/>
      <c r="G2587" s="58"/>
    </row>
    <row r="2588" spans="4:7" ht="12.75">
      <c r="D2588" s="58"/>
      <c r="E2588" s="58"/>
      <c r="F2588" s="58"/>
      <c r="G2588" s="58"/>
    </row>
    <row r="2589" spans="4:7" ht="12.75">
      <c r="D2589" s="58"/>
      <c r="E2589" s="58"/>
      <c r="F2589" s="58"/>
      <c r="G2589" s="58"/>
    </row>
    <row r="2590" spans="4:7" ht="12.75">
      <c r="D2590" s="58"/>
      <c r="E2590" s="58"/>
      <c r="F2590" s="58"/>
      <c r="G2590" s="58"/>
    </row>
    <row r="2591" spans="4:7" ht="12.75">
      <c r="D2591" s="58"/>
      <c r="E2591" s="58"/>
      <c r="F2591" s="58"/>
      <c r="G2591" s="58"/>
    </row>
    <row r="2592" spans="4:7" ht="12.75">
      <c r="D2592" s="58"/>
      <c r="E2592" s="58"/>
      <c r="F2592" s="58"/>
      <c r="G2592" s="58"/>
    </row>
    <row r="2593" spans="4:7" ht="12.75">
      <c r="D2593" s="58"/>
      <c r="E2593" s="58"/>
      <c r="F2593" s="58"/>
      <c r="G2593" s="58"/>
    </row>
    <row r="2594" spans="4:7" ht="12.75">
      <c r="D2594" s="58"/>
      <c r="E2594" s="58"/>
      <c r="F2594" s="58"/>
      <c r="G2594" s="58"/>
    </row>
    <row r="2595" spans="4:7" ht="12.75">
      <c r="D2595" s="58"/>
      <c r="E2595" s="58"/>
      <c r="F2595" s="58"/>
      <c r="G2595" s="58"/>
    </row>
    <row r="2596" spans="4:7" ht="12.75">
      <c r="D2596" s="58"/>
      <c r="E2596" s="58"/>
      <c r="F2596" s="58"/>
      <c r="G2596" s="58"/>
    </row>
    <row r="2597" spans="4:7" ht="12.75">
      <c r="D2597" s="58"/>
      <c r="E2597" s="58"/>
      <c r="F2597" s="58"/>
      <c r="G2597" s="58"/>
    </row>
    <row r="2598" spans="4:7" ht="12.75">
      <c r="D2598" s="58"/>
      <c r="E2598" s="58"/>
      <c r="F2598" s="58"/>
      <c r="G2598" s="58"/>
    </row>
    <row r="2599" spans="4:7" ht="12.75">
      <c r="D2599" s="58"/>
      <c r="E2599" s="58"/>
      <c r="F2599" s="58"/>
      <c r="G2599" s="58"/>
    </row>
    <row r="2600" spans="4:7" ht="12.75">
      <c r="D2600" s="58"/>
      <c r="E2600" s="58"/>
      <c r="F2600" s="58"/>
      <c r="G2600" s="58"/>
    </row>
    <row r="2601" spans="4:7" ht="12.75">
      <c r="D2601" s="58"/>
      <c r="E2601" s="58"/>
      <c r="F2601" s="58"/>
      <c r="G2601" s="58"/>
    </row>
    <row r="2602" spans="4:7" ht="12.75">
      <c r="D2602" s="58"/>
      <c r="E2602" s="58"/>
      <c r="F2602" s="58"/>
      <c r="G2602" s="58"/>
    </row>
    <row r="2603" spans="4:7" ht="12.75">
      <c r="D2603" s="58"/>
      <c r="E2603" s="58"/>
      <c r="F2603" s="58"/>
      <c r="G2603" s="58"/>
    </row>
    <row r="2604" spans="4:7" ht="12.75">
      <c r="D2604" s="58"/>
      <c r="E2604" s="58"/>
      <c r="F2604" s="58"/>
      <c r="G2604" s="58"/>
    </row>
    <row r="2605" spans="4:7" ht="12.75">
      <c r="D2605" s="58"/>
      <c r="E2605" s="58"/>
      <c r="F2605" s="58"/>
      <c r="G2605" s="58"/>
    </row>
    <row r="2606" spans="4:7" ht="12.75">
      <c r="D2606" s="58"/>
      <c r="E2606" s="58"/>
      <c r="F2606" s="58"/>
      <c r="G2606" s="58"/>
    </row>
    <row r="2607" spans="4:7" ht="12.75">
      <c r="D2607" s="58"/>
      <c r="E2607" s="58"/>
      <c r="F2607" s="58"/>
      <c r="G2607" s="58"/>
    </row>
    <row r="2608" spans="4:7" ht="12.75">
      <c r="D2608" s="58"/>
      <c r="E2608" s="58"/>
      <c r="F2608" s="58"/>
      <c r="G2608" s="58"/>
    </row>
    <row r="2609" spans="4:7" ht="12.75">
      <c r="D2609" s="58"/>
      <c r="E2609" s="58"/>
      <c r="F2609" s="58"/>
      <c r="G2609" s="58"/>
    </row>
    <row r="2610" spans="4:7" ht="12.75">
      <c r="D2610" s="58"/>
      <c r="E2610" s="58"/>
      <c r="F2610" s="58"/>
      <c r="G2610" s="58"/>
    </row>
    <row r="2611" spans="4:7" ht="12.75">
      <c r="D2611" s="58"/>
      <c r="E2611" s="58"/>
      <c r="F2611" s="58"/>
      <c r="G2611" s="58"/>
    </row>
    <row r="2612" spans="4:7" ht="12.75">
      <c r="D2612" s="58"/>
      <c r="E2612" s="58"/>
      <c r="F2612" s="58"/>
      <c r="G2612" s="58"/>
    </row>
    <row r="2613" spans="4:7" ht="12.75">
      <c r="D2613" s="58"/>
      <c r="E2613" s="58"/>
      <c r="F2613" s="58"/>
      <c r="G2613" s="58"/>
    </row>
    <row r="2614" spans="4:7" ht="12.75">
      <c r="D2614" s="58"/>
      <c r="E2614" s="58"/>
      <c r="F2614" s="58"/>
      <c r="G2614" s="58"/>
    </row>
    <row r="2615" spans="4:7" ht="12.75">
      <c r="D2615" s="58"/>
      <c r="E2615" s="58"/>
      <c r="F2615" s="58"/>
      <c r="G2615" s="58"/>
    </row>
    <row r="2616" spans="4:7" ht="12.75">
      <c r="D2616" s="58"/>
      <c r="E2616" s="58"/>
      <c r="F2616" s="58"/>
      <c r="G2616" s="58"/>
    </row>
    <row r="2617" spans="4:7" ht="12.75">
      <c r="D2617" s="58"/>
      <c r="E2617" s="58"/>
      <c r="F2617" s="58"/>
      <c r="G2617" s="58"/>
    </row>
    <row r="2618" spans="4:7" ht="12.75">
      <c r="D2618" s="58"/>
      <c r="E2618" s="58"/>
      <c r="F2618" s="58"/>
      <c r="G2618" s="58"/>
    </row>
    <row r="2619" spans="4:7" ht="12.75">
      <c r="D2619" s="58"/>
      <c r="E2619" s="58"/>
      <c r="F2619" s="58"/>
      <c r="G2619" s="58"/>
    </row>
    <row r="2620" spans="4:7" ht="12.75">
      <c r="D2620" s="58"/>
      <c r="E2620" s="58"/>
      <c r="F2620" s="58"/>
      <c r="G2620" s="58"/>
    </row>
    <row r="2621" spans="4:7" ht="12.75">
      <c r="D2621" s="58"/>
      <c r="E2621" s="58"/>
      <c r="F2621" s="58"/>
      <c r="G2621" s="58"/>
    </row>
    <row r="2622" spans="4:7" ht="12.75">
      <c r="D2622" s="58"/>
      <c r="E2622" s="58"/>
      <c r="F2622" s="58"/>
      <c r="G2622" s="58"/>
    </row>
    <row r="2623" spans="4:7" ht="12.75">
      <c r="D2623" s="58"/>
      <c r="E2623" s="58"/>
      <c r="F2623" s="58"/>
      <c r="G2623" s="58"/>
    </row>
    <row r="2624" spans="4:7" ht="12.75">
      <c r="D2624" s="58"/>
      <c r="E2624" s="58"/>
      <c r="F2624" s="58"/>
      <c r="G2624" s="58"/>
    </row>
    <row r="2625" spans="4:7" ht="12.75">
      <c r="D2625" s="58"/>
      <c r="E2625" s="58"/>
      <c r="F2625" s="58"/>
      <c r="G2625" s="58"/>
    </row>
    <row r="2626" spans="4:7" ht="12.75">
      <c r="D2626" s="58"/>
      <c r="E2626" s="58"/>
      <c r="F2626" s="58"/>
      <c r="G2626" s="58"/>
    </row>
    <row r="2627" spans="4:7" ht="12.75">
      <c r="D2627" s="58"/>
      <c r="E2627" s="58"/>
      <c r="F2627" s="58"/>
      <c r="G2627" s="58"/>
    </row>
    <row r="2628" spans="4:7" ht="12.75">
      <c r="D2628" s="58"/>
      <c r="E2628" s="58"/>
      <c r="F2628" s="58"/>
      <c r="G2628" s="58"/>
    </row>
    <row r="2629" spans="4:7" ht="12.75">
      <c r="D2629" s="58"/>
      <c r="E2629" s="58"/>
      <c r="F2629" s="58"/>
      <c r="G2629" s="58"/>
    </row>
    <row r="2630" spans="4:7" ht="12.75">
      <c r="D2630" s="58"/>
      <c r="E2630" s="58"/>
      <c r="F2630" s="58"/>
      <c r="G2630" s="58"/>
    </row>
    <row r="2631" spans="4:7" ht="12.75">
      <c r="D2631" s="58"/>
      <c r="E2631" s="58"/>
      <c r="F2631" s="58"/>
      <c r="G2631" s="58"/>
    </row>
    <row r="2632" spans="4:7" ht="12.75">
      <c r="D2632" s="58"/>
      <c r="E2632" s="58"/>
      <c r="F2632" s="58"/>
      <c r="G2632" s="58"/>
    </row>
    <row r="2633" spans="4:7" ht="12.75">
      <c r="D2633" s="58"/>
      <c r="E2633" s="58"/>
      <c r="F2633" s="58"/>
      <c r="G2633" s="58"/>
    </row>
    <row r="2634" spans="4:7" ht="12.75">
      <c r="D2634" s="58"/>
      <c r="E2634" s="58"/>
      <c r="F2634" s="58"/>
      <c r="G2634" s="58"/>
    </row>
    <row r="2635" spans="4:7" ht="12.75">
      <c r="D2635" s="58"/>
      <c r="E2635" s="58"/>
      <c r="F2635" s="58"/>
      <c r="G2635" s="58"/>
    </row>
    <row r="2636" spans="4:7" ht="12.75">
      <c r="D2636" s="58"/>
      <c r="E2636" s="58"/>
      <c r="F2636" s="58"/>
      <c r="G2636" s="58"/>
    </row>
    <row r="2637" spans="4:7" ht="12.75">
      <c r="D2637" s="58"/>
      <c r="E2637" s="58"/>
      <c r="F2637" s="58"/>
      <c r="G2637" s="58"/>
    </row>
    <row r="2638" spans="4:7" ht="12.75">
      <c r="D2638" s="58"/>
      <c r="E2638" s="58"/>
      <c r="F2638" s="58"/>
      <c r="G2638" s="58"/>
    </row>
    <row r="2639" spans="4:7" ht="12.75">
      <c r="D2639" s="58"/>
      <c r="E2639" s="58"/>
      <c r="F2639" s="58"/>
      <c r="G2639" s="58"/>
    </row>
    <row r="2640" spans="4:7" ht="12.75">
      <c r="D2640" s="58"/>
      <c r="E2640" s="58"/>
      <c r="F2640" s="58"/>
      <c r="G2640" s="58"/>
    </row>
    <row r="2641" spans="4:7" ht="12.75">
      <c r="D2641" s="58"/>
      <c r="E2641" s="58"/>
      <c r="F2641" s="58"/>
      <c r="G2641" s="58"/>
    </row>
    <row r="2642" spans="4:7" ht="12.75">
      <c r="D2642" s="58"/>
      <c r="E2642" s="58"/>
      <c r="F2642" s="58"/>
      <c r="G2642" s="58"/>
    </row>
    <row r="2643" spans="4:7" ht="12.75">
      <c r="D2643" s="58"/>
      <c r="E2643" s="58"/>
      <c r="F2643" s="58"/>
      <c r="G2643" s="58"/>
    </row>
    <row r="2644" spans="4:7" ht="12.75">
      <c r="D2644" s="58"/>
      <c r="E2644" s="58"/>
      <c r="F2644" s="58"/>
      <c r="G2644" s="58"/>
    </row>
    <row r="2645" spans="4:7" ht="12.75">
      <c r="D2645" s="58"/>
      <c r="E2645" s="58"/>
      <c r="F2645" s="58"/>
      <c r="G2645" s="58"/>
    </row>
    <row r="2646" spans="4:7" ht="12.75">
      <c r="D2646" s="58"/>
      <c r="E2646" s="58"/>
      <c r="F2646" s="58"/>
      <c r="G2646" s="58"/>
    </row>
    <row r="2647" spans="4:7" ht="12.75">
      <c r="D2647" s="58"/>
      <c r="E2647" s="58"/>
      <c r="F2647" s="58"/>
      <c r="G2647" s="58"/>
    </row>
    <row r="2648" spans="4:7" ht="12.75">
      <c r="D2648" s="58"/>
      <c r="E2648" s="58"/>
      <c r="F2648" s="58"/>
      <c r="G2648" s="58"/>
    </row>
    <row r="2649" spans="4:7" ht="12.75">
      <c r="D2649" s="58"/>
      <c r="E2649" s="58"/>
      <c r="F2649" s="58"/>
      <c r="G2649" s="58"/>
    </row>
    <row r="2650" spans="4:7" ht="12.75">
      <c r="D2650" s="58"/>
      <c r="E2650" s="58"/>
      <c r="F2650" s="58"/>
      <c r="G2650" s="58"/>
    </row>
    <row r="2651" spans="4:7" ht="12.75">
      <c r="D2651" s="58"/>
      <c r="E2651" s="58"/>
      <c r="F2651" s="58"/>
      <c r="G2651" s="58"/>
    </row>
    <row r="2652" spans="4:7" ht="12.75">
      <c r="D2652" s="58"/>
      <c r="E2652" s="58"/>
      <c r="F2652" s="58"/>
      <c r="G2652" s="58"/>
    </row>
    <row r="2653" spans="4:7" ht="12.75">
      <c r="D2653" s="58"/>
      <c r="E2653" s="58"/>
      <c r="F2653" s="58"/>
      <c r="G2653" s="58"/>
    </row>
    <row r="2654" spans="4:7" ht="12.75">
      <c r="D2654" s="58"/>
      <c r="E2654" s="58"/>
      <c r="F2654" s="58"/>
      <c r="G2654" s="58"/>
    </row>
    <row r="2655" spans="4:7" ht="12.75">
      <c r="D2655" s="58"/>
      <c r="E2655" s="58"/>
      <c r="F2655" s="58"/>
      <c r="G2655" s="58"/>
    </row>
    <row r="2656" spans="4:7" ht="12.75">
      <c r="D2656" s="58"/>
      <c r="E2656" s="58"/>
      <c r="F2656" s="58"/>
      <c r="G2656" s="58"/>
    </row>
    <row r="2657" spans="4:7" ht="12.75">
      <c r="D2657" s="58"/>
      <c r="E2657" s="58"/>
      <c r="F2657" s="58"/>
      <c r="G2657" s="58"/>
    </row>
    <row r="2658" spans="4:7" ht="12.75">
      <c r="D2658" s="58"/>
      <c r="E2658" s="58"/>
      <c r="F2658" s="58"/>
      <c r="G2658" s="58"/>
    </row>
    <row r="2659" spans="4:7" ht="12.75">
      <c r="D2659" s="58"/>
      <c r="E2659" s="58"/>
      <c r="F2659" s="58"/>
      <c r="G2659" s="58"/>
    </row>
    <row r="2660" spans="4:7" ht="12.75">
      <c r="D2660" s="58"/>
      <c r="E2660" s="58"/>
      <c r="F2660" s="58"/>
      <c r="G2660" s="58"/>
    </row>
    <row r="2661" spans="4:7" ht="12.75">
      <c r="D2661" s="58"/>
      <c r="E2661" s="58"/>
      <c r="F2661" s="58"/>
      <c r="G2661" s="58"/>
    </row>
    <row r="2662" spans="4:7" ht="12.75">
      <c r="D2662" s="58"/>
      <c r="E2662" s="58"/>
      <c r="F2662" s="58"/>
      <c r="G2662" s="58"/>
    </row>
    <row r="2663" spans="4:7" ht="12.75">
      <c r="D2663" s="58"/>
      <c r="E2663" s="58"/>
      <c r="F2663" s="58"/>
      <c r="G2663" s="58"/>
    </row>
    <row r="2664" spans="4:7" ht="12.75">
      <c r="D2664" s="58"/>
      <c r="E2664" s="58"/>
      <c r="F2664" s="58"/>
      <c r="G2664" s="58"/>
    </row>
    <row r="2665" spans="4:7" ht="12.75">
      <c r="D2665" s="58"/>
      <c r="E2665" s="58"/>
      <c r="F2665" s="58"/>
      <c r="G2665" s="58"/>
    </row>
    <row r="2666" spans="4:7" ht="12.75">
      <c r="D2666" s="58"/>
      <c r="E2666" s="58"/>
      <c r="F2666" s="58"/>
      <c r="G2666" s="58"/>
    </row>
    <row r="2667" spans="4:7" ht="12.75">
      <c r="D2667" s="58"/>
      <c r="E2667" s="58"/>
      <c r="F2667" s="58"/>
      <c r="G2667" s="58"/>
    </row>
    <row r="2668" spans="4:7" ht="12.75">
      <c r="D2668" s="58"/>
      <c r="E2668" s="58"/>
      <c r="F2668" s="58"/>
      <c r="G2668" s="58"/>
    </row>
    <row r="2669" spans="4:7" ht="12.75">
      <c r="D2669" s="58"/>
      <c r="E2669" s="58"/>
      <c r="F2669" s="58"/>
      <c r="G2669" s="58"/>
    </row>
    <row r="2670" spans="4:7" ht="12.75">
      <c r="D2670" s="58"/>
      <c r="E2670" s="58"/>
      <c r="F2670" s="58"/>
      <c r="G2670" s="58"/>
    </row>
    <row r="2671" spans="4:7" ht="12.75">
      <c r="D2671" s="58"/>
      <c r="E2671" s="58"/>
      <c r="F2671" s="58"/>
      <c r="G2671" s="58"/>
    </row>
    <row r="2672" spans="4:7" ht="12.75">
      <c r="D2672" s="58"/>
      <c r="E2672" s="58"/>
      <c r="F2672" s="58"/>
      <c r="G2672" s="58"/>
    </row>
    <row r="2673" spans="4:7" ht="12.75">
      <c r="D2673" s="58"/>
      <c r="E2673" s="58"/>
      <c r="F2673" s="58"/>
      <c r="G2673" s="58"/>
    </row>
    <row r="2674" spans="4:7" ht="12.75">
      <c r="D2674" s="58"/>
      <c r="E2674" s="58"/>
      <c r="F2674" s="58"/>
      <c r="G2674" s="58"/>
    </row>
    <row r="2675" spans="4:7" ht="12.75">
      <c r="D2675" s="58"/>
      <c r="E2675" s="58"/>
      <c r="F2675" s="58"/>
      <c r="G2675" s="58"/>
    </row>
    <row r="2676" spans="4:7" ht="12.75">
      <c r="D2676" s="58"/>
      <c r="E2676" s="58"/>
      <c r="F2676" s="58"/>
      <c r="G2676" s="58"/>
    </row>
    <row r="2677" spans="4:7" ht="12.75">
      <c r="D2677" s="58"/>
      <c r="E2677" s="58"/>
      <c r="F2677" s="58"/>
      <c r="G2677" s="58"/>
    </row>
    <row r="2678" spans="4:7" ht="12.75">
      <c r="D2678" s="58"/>
      <c r="E2678" s="58"/>
      <c r="F2678" s="58"/>
      <c r="G2678" s="58"/>
    </row>
    <row r="2679" spans="4:7" ht="12.75">
      <c r="D2679" s="58"/>
      <c r="E2679" s="58"/>
      <c r="F2679" s="58"/>
      <c r="G2679" s="58"/>
    </row>
    <row r="2680" spans="4:7" ht="12.75">
      <c r="D2680" s="58"/>
      <c r="E2680" s="58"/>
      <c r="F2680" s="58"/>
      <c r="G2680" s="58"/>
    </row>
    <row r="2681" spans="4:7" ht="12.75">
      <c r="D2681" s="58"/>
      <c r="E2681" s="58"/>
      <c r="F2681" s="58"/>
      <c r="G2681" s="58"/>
    </row>
    <row r="2682" spans="4:7" ht="12.75">
      <c r="D2682" s="58"/>
      <c r="E2682" s="58"/>
      <c r="F2682" s="58"/>
      <c r="G2682" s="58"/>
    </row>
    <row r="2683" spans="4:7" ht="12.75">
      <c r="D2683" s="58"/>
      <c r="E2683" s="58"/>
      <c r="F2683" s="58"/>
      <c r="G2683" s="58"/>
    </row>
    <row r="2684" spans="4:7" ht="12.75">
      <c r="D2684" s="58"/>
      <c r="E2684" s="58"/>
      <c r="F2684" s="58"/>
      <c r="G2684" s="58"/>
    </row>
    <row r="2685" spans="4:7" ht="12.75">
      <c r="D2685" s="58"/>
      <c r="E2685" s="58"/>
      <c r="F2685" s="58"/>
      <c r="G2685" s="58"/>
    </row>
    <row r="2686" spans="4:7" ht="12.75">
      <c r="D2686" s="58"/>
      <c r="E2686" s="58"/>
      <c r="F2686" s="58"/>
      <c r="G2686" s="58"/>
    </row>
    <row r="2687" spans="4:7" ht="12.75">
      <c r="D2687" s="58"/>
      <c r="E2687" s="58"/>
      <c r="F2687" s="58"/>
      <c r="G2687" s="58"/>
    </row>
    <row r="2688" spans="4:7" ht="12.75">
      <c r="D2688" s="58"/>
      <c r="E2688" s="58"/>
      <c r="F2688" s="58"/>
      <c r="G2688" s="58"/>
    </row>
    <row r="2689" spans="4:7" ht="12.75">
      <c r="D2689" s="58"/>
      <c r="E2689" s="58"/>
      <c r="F2689" s="58"/>
      <c r="G2689" s="58"/>
    </row>
    <row r="2690" spans="4:7" ht="12.75">
      <c r="D2690" s="58"/>
      <c r="E2690" s="58"/>
      <c r="F2690" s="58"/>
      <c r="G2690" s="58"/>
    </row>
    <row r="2691" spans="4:7" ht="12.75">
      <c r="D2691" s="58"/>
      <c r="E2691" s="58"/>
      <c r="F2691" s="58"/>
      <c r="G2691" s="58"/>
    </row>
    <row r="2692" spans="4:7" ht="12.75">
      <c r="D2692" s="58"/>
      <c r="E2692" s="58"/>
      <c r="F2692" s="58"/>
      <c r="G2692" s="58"/>
    </row>
    <row r="2693" spans="4:7" ht="12.75">
      <c r="D2693" s="58"/>
      <c r="E2693" s="58"/>
      <c r="F2693" s="58"/>
      <c r="G2693" s="58"/>
    </row>
    <row r="2694" spans="4:7" ht="12.75">
      <c r="D2694" s="58"/>
      <c r="E2694" s="58"/>
      <c r="F2694" s="58"/>
      <c r="G2694" s="58"/>
    </row>
    <row r="2695" spans="4:7" ht="12.75">
      <c r="D2695" s="58"/>
      <c r="E2695" s="58"/>
      <c r="F2695" s="58"/>
      <c r="G2695" s="58"/>
    </row>
    <row r="2696" spans="4:7" ht="12.75">
      <c r="D2696" s="58"/>
      <c r="E2696" s="58"/>
      <c r="F2696" s="58"/>
      <c r="G2696" s="58"/>
    </row>
    <row r="2697" spans="4:7" ht="12.75">
      <c r="D2697" s="58"/>
      <c r="E2697" s="58"/>
      <c r="F2697" s="58"/>
      <c r="G2697" s="58"/>
    </row>
    <row r="2698" spans="4:7" ht="12.75">
      <c r="D2698" s="58"/>
      <c r="E2698" s="58"/>
      <c r="F2698" s="58"/>
      <c r="G2698" s="58"/>
    </row>
    <row r="2699" spans="4:7" ht="12.75">
      <c r="D2699" s="58"/>
      <c r="E2699" s="58"/>
      <c r="F2699" s="58"/>
      <c r="G2699" s="58"/>
    </row>
    <row r="2700" spans="4:7" ht="12.75">
      <c r="D2700" s="58"/>
      <c r="E2700" s="58"/>
      <c r="F2700" s="58"/>
      <c r="G2700" s="58"/>
    </row>
    <row r="2701" spans="4:7" ht="12.75">
      <c r="D2701" s="58"/>
      <c r="E2701" s="58"/>
      <c r="F2701" s="58"/>
      <c r="G2701" s="58"/>
    </row>
    <row r="2702" spans="4:7" ht="12.75">
      <c r="D2702" s="58"/>
      <c r="E2702" s="58"/>
      <c r="F2702" s="58"/>
      <c r="G2702" s="58"/>
    </row>
    <row r="2703" spans="4:7" ht="12.75">
      <c r="D2703" s="58"/>
      <c r="E2703" s="58"/>
      <c r="F2703" s="58"/>
      <c r="G2703" s="58"/>
    </row>
    <row r="2704" spans="4:7" ht="12.75">
      <c r="D2704" s="58"/>
      <c r="E2704" s="58"/>
      <c r="F2704" s="58"/>
      <c r="G2704" s="58"/>
    </row>
    <row r="2705" spans="4:7" ht="12.75">
      <c r="D2705" s="58"/>
      <c r="E2705" s="58"/>
      <c r="F2705" s="58"/>
      <c r="G2705" s="58"/>
    </row>
    <row r="2706" spans="4:7" ht="12.75">
      <c r="D2706" s="58"/>
      <c r="E2706" s="58"/>
      <c r="F2706" s="58"/>
      <c r="G2706" s="58"/>
    </row>
    <row r="2707" spans="4:7" ht="12.75">
      <c r="D2707" s="58"/>
      <c r="E2707" s="58"/>
      <c r="F2707" s="58"/>
      <c r="G2707" s="58"/>
    </row>
    <row r="2708" spans="4:7" ht="12.75">
      <c r="D2708" s="58"/>
      <c r="E2708" s="58"/>
      <c r="F2708" s="58"/>
      <c r="G2708" s="58"/>
    </row>
    <row r="2709" spans="4:7" ht="12.75">
      <c r="D2709" s="58"/>
      <c r="E2709" s="58"/>
      <c r="F2709" s="58"/>
      <c r="G2709" s="58"/>
    </row>
    <row r="2710" spans="4:7" ht="12.75">
      <c r="D2710" s="58"/>
      <c r="E2710" s="58"/>
      <c r="F2710" s="58"/>
      <c r="G2710" s="58"/>
    </row>
    <row r="2711" spans="4:7" ht="12.75">
      <c r="D2711" s="58"/>
      <c r="E2711" s="58"/>
      <c r="F2711" s="58"/>
      <c r="G2711" s="58"/>
    </row>
    <row r="2712" spans="4:7" ht="12.75">
      <c r="D2712" s="58"/>
      <c r="E2712" s="58"/>
      <c r="F2712" s="58"/>
      <c r="G2712" s="58"/>
    </row>
    <row r="2713" spans="4:7" ht="12.75">
      <c r="D2713" s="58"/>
      <c r="E2713" s="58"/>
      <c r="F2713" s="58"/>
      <c r="G2713" s="58"/>
    </row>
    <row r="2714" spans="4:7" ht="12.75">
      <c r="D2714" s="58"/>
      <c r="E2714" s="58"/>
      <c r="F2714" s="58"/>
      <c r="G2714" s="58"/>
    </row>
    <row r="2715" spans="4:7" ht="12.75">
      <c r="D2715" s="58"/>
      <c r="E2715" s="58"/>
      <c r="F2715" s="58"/>
      <c r="G2715" s="58"/>
    </row>
    <row r="2716" spans="4:7" ht="12.75">
      <c r="D2716" s="58"/>
      <c r="E2716" s="58"/>
      <c r="F2716" s="58"/>
      <c r="G2716" s="58"/>
    </row>
    <row r="2717" spans="4:7" ht="12.75">
      <c r="D2717" s="58"/>
      <c r="E2717" s="58"/>
      <c r="F2717" s="58"/>
      <c r="G2717" s="58"/>
    </row>
    <row r="2718" spans="4:7" ht="12.75">
      <c r="D2718" s="58"/>
      <c r="E2718" s="58"/>
      <c r="F2718" s="58"/>
      <c r="G2718" s="58"/>
    </row>
    <row r="2719" spans="4:7" ht="12.75">
      <c r="D2719" s="58"/>
      <c r="E2719" s="58"/>
      <c r="F2719" s="58"/>
      <c r="G2719" s="58"/>
    </row>
    <row r="2720" spans="4:7" ht="12.75">
      <c r="D2720" s="58"/>
      <c r="E2720" s="58"/>
      <c r="F2720" s="58"/>
      <c r="G2720" s="58"/>
    </row>
    <row r="2721" spans="4:7" ht="12.75">
      <c r="D2721" s="58"/>
      <c r="E2721" s="58"/>
      <c r="F2721" s="58"/>
      <c r="G2721" s="58"/>
    </row>
    <row r="2722" spans="4:7" ht="12.75">
      <c r="D2722" s="58"/>
      <c r="E2722" s="58"/>
      <c r="F2722" s="58"/>
      <c r="G2722" s="58"/>
    </row>
    <row r="2723" spans="4:7" ht="12.75">
      <c r="D2723" s="58"/>
      <c r="E2723" s="58"/>
      <c r="F2723" s="58"/>
      <c r="G2723" s="58"/>
    </row>
    <row r="2724" spans="4:7" ht="12.75">
      <c r="D2724" s="58"/>
      <c r="E2724" s="58"/>
      <c r="F2724" s="58"/>
      <c r="G2724" s="58"/>
    </row>
    <row r="2725" spans="4:7" ht="12.75">
      <c r="D2725" s="58"/>
      <c r="E2725" s="58"/>
      <c r="F2725" s="58"/>
      <c r="G2725" s="58"/>
    </row>
    <row r="2726" spans="4:7" ht="12.75">
      <c r="D2726" s="58"/>
      <c r="E2726" s="58"/>
      <c r="F2726" s="58"/>
      <c r="G2726" s="58"/>
    </row>
    <row r="2727" spans="4:7" ht="12.75">
      <c r="D2727" s="58"/>
      <c r="E2727" s="58"/>
      <c r="F2727" s="58"/>
      <c r="G2727" s="58"/>
    </row>
    <row r="2728" spans="4:7" ht="12.75">
      <c r="D2728" s="58"/>
      <c r="E2728" s="58"/>
      <c r="F2728" s="58"/>
      <c r="G2728" s="58"/>
    </row>
    <row r="2729" spans="4:7" ht="12.75">
      <c r="D2729" s="58"/>
      <c r="E2729" s="58"/>
      <c r="F2729" s="58"/>
      <c r="G2729" s="58"/>
    </row>
    <row r="2730" spans="4:7" ht="12.75">
      <c r="D2730" s="58"/>
      <c r="E2730" s="58"/>
      <c r="F2730" s="58"/>
      <c r="G2730" s="58"/>
    </row>
    <row r="2731" spans="4:7" ht="12.75">
      <c r="D2731" s="58"/>
      <c r="E2731" s="58"/>
      <c r="F2731" s="58"/>
      <c r="G2731" s="58"/>
    </row>
    <row r="2732" spans="4:7" ht="12.75">
      <c r="D2732" s="58"/>
      <c r="E2732" s="58"/>
      <c r="F2732" s="58"/>
      <c r="G2732" s="58"/>
    </row>
    <row r="2733" spans="4:7" ht="12.75">
      <c r="D2733" s="58"/>
      <c r="E2733" s="58"/>
      <c r="F2733" s="58"/>
      <c r="G2733" s="58"/>
    </row>
    <row r="2734" spans="4:7" ht="12.75">
      <c r="D2734" s="58"/>
      <c r="E2734" s="58"/>
      <c r="F2734" s="58"/>
      <c r="G2734" s="58"/>
    </row>
    <row r="2735" spans="4:7" ht="12.75">
      <c r="D2735" s="58"/>
      <c r="E2735" s="58"/>
      <c r="F2735" s="58"/>
      <c r="G2735" s="58"/>
    </row>
    <row r="2736" spans="4:7" ht="12.75">
      <c r="D2736" s="58"/>
      <c r="E2736" s="58"/>
      <c r="F2736" s="58"/>
      <c r="G2736" s="58"/>
    </row>
    <row r="2737" spans="4:7" ht="12.75">
      <c r="D2737" s="58"/>
      <c r="E2737" s="58"/>
      <c r="F2737" s="58"/>
      <c r="G2737" s="58"/>
    </row>
    <row r="2738" spans="4:7" ht="12.75">
      <c r="D2738" s="58"/>
      <c r="E2738" s="58"/>
      <c r="F2738" s="58"/>
      <c r="G2738" s="58"/>
    </row>
    <row r="2739" spans="4:7" ht="12.75">
      <c r="D2739" s="58"/>
      <c r="E2739" s="58"/>
      <c r="F2739" s="58"/>
      <c r="G2739" s="58"/>
    </row>
    <row r="2740" spans="4:7" ht="12.75">
      <c r="D2740" s="58"/>
      <c r="E2740" s="58"/>
      <c r="F2740" s="58"/>
      <c r="G2740" s="58"/>
    </row>
    <row r="2741" spans="4:7" ht="12.75">
      <c r="D2741" s="58"/>
      <c r="E2741" s="58"/>
      <c r="F2741" s="58"/>
      <c r="G2741" s="58"/>
    </row>
    <row r="2742" spans="4:7" ht="12.75">
      <c r="D2742" s="58"/>
      <c r="E2742" s="58"/>
      <c r="F2742" s="58"/>
      <c r="G2742" s="58"/>
    </row>
    <row r="2743" spans="4:7" ht="12.75">
      <c r="D2743" s="58"/>
      <c r="E2743" s="58"/>
      <c r="F2743" s="58"/>
      <c r="G2743" s="58"/>
    </row>
    <row r="2744" spans="4:7" ht="12.75">
      <c r="D2744" s="58"/>
      <c r="E2744" s="58"/>
      <c r="F2744" s="58"/>
      <c r="G2744" s="58"/>
    </row>
    <row r="2745" spans="4:7" ht="12.75">
      <c r="D2745" s="58"/>
      <c r="E2745" s="58"/>
      <c r="F2745" s="58"/>
      <c r="G2745" s="58"/>
    </row>
    <row r="2746" spans="4:7" ht="12.75">
      <c r="D2746" s="58"/>
      <c r="E2746" s="58"/>
      <c r="F2746" s="58"/>
      <c r="G2746" s="58"/>
    </row>
    <row r="2747" spans="4:7" ht="12.75">
      <c r="D2747" s="58"/>
      <c r="E2747" s="58"/>
      <c r="F2747" s="58"/>
      <c r="G2747" s="58"/>
    </row>
    <row r="2748" spans="4:7" ht="12.75">
      <c r="D2748" s="58"/>
      <c r="E2748" s="58"/>
      <c r="F2748" s="58"/>
      <c r="G2748" s="58"/>
    </row>
    <row r="2749" spans="4:7" ht="12.75">
      <c r="D2749" s="58"/>
      <c r="E2749" s="58"/>
      <c r="F2749" s="58"/>
      <c r="G2749" s="58"/>
    </row>
    <row r="2750" spans="4:7" ht="12.75">
      <c r="D2750" s="58"/>
      <c r="E2750" s="58"/>
      <c r="F2750" s="58"/>
      <c r="G2750" s="58"/>
    </row>
    <row r="2751" spans="4:7" ht="12.75">
      <c r="D2751" s="58"/>
      <c r="E2751" s="58"/>
      <c r="F2751" s="58"/>
      <c r="G2751" s="58"/>
    </row>
    <row r="2752" spans="4:7" ht="12.75">
      <c r="D2752" s="58"/>
      <c r="E2752" s="58"/>
      <c r="F2752" s="58"/>
      <c r="G2752" s="58"/>
    </row>
    <row r="2753" spans="4:7" ht="12.75">
      <c r="D2753" s="58"/>
      <c r="E2753" s="58"/>
      <c r="F2753" s="58"/>
      <c r="G2753" s="58"/>
    </row>
    <row r="2754" spans="4:7" ht="12.75">
      <c r="D2754" s="58"/>
      <c r="E2754" s="58"/>
      <c r="F2754" s="58"/>
      <c r="G2754" s="58"/>
    </row>
    <row r="2755" spans="4:7" ht="12.75">
      <c r="D2755" s="58"/>
      <c r="E2755" s="58"/>
      <c r="F2755" s="58"/>
      <c r="G2755" s="58"/>
    </row>
    <row r="2756" spans="4:7" ht="12.75">
      <c r="D2756" s="58"/>
      <c r="E2756" s="58"/>
      <c r="F2756" s="58"/>
      <c r="G2756" s="58"/>
    </row>
    <row r="2757" spans="4:7" ht="12.75">
      <c r="D2757" s="58"/>
      <c r="E2757" s="58"/>
      <c r="F2757" s="58"/>
      <c r="G2757" s="58"/>
    </row>
    <row r="2758" spans="4:7" ht="12.75">
      <c r="D2758" s="58"/>
      <c r="E2758" s="58"/>
      <c r="F2758" s="58"/>
      <c r="G2758" s="58"/>
    </row>
    <row r="2759" spans="4:7" ht="12.75">
      <c r="D2759" s="58"/>
      <c r="E2759" s="58"/>
      <c r="F2759" s="58"/>
      <c r="G2759" s="58"/>
    </row>
    <row r="2760" spans="4:7" ht="12.75">
      <c r="D2760" s="58"/>
      <c r="E2760" s="58"/>
      <c r="F2760" s="58"/>
      <c r="G2760" s="58"/>
    </row>
    <row r="2761" spans="4:7" ht="12.75">
      <c r="D2761" s="58"/>
      <c r="E2761" s="58"/>
      <c r="F2761" s="58"/>
      <c r="G2761" s="58"/>
    </row>
    <row r="2762" spans="4:7" ht="12.75">
      <c r="D2762" s="58"/>
      <c r="E2762" s="58"/>
      <c r="F2762" s="58"/>
      <c r="G2762" s="58"/>
    </row>
    <row r="2763" spans="4:7" ht="12.75">
      <c r="D2763" s="58"/>
      <c r="E2763" s="58"/>
      <c r="F2763" s="58"/>
      <c r="G2763" s="58"/>
    </row>
    <row r="2764" spans="4:7" ht="12.75">
      <c r="D2764" s="58"/>
      <c r="E2764" s="58"/>
      <c r="F2764" s="58"/>
      <c r="G2764" s="58"/>
    </row>
    <row r="2765" spans="4:7" ht="12.75">
      <c r="D2765" s="58"/>
      <c r="E2765" s="58"/>
      <c r="F2765" s="58"/>
      <c r="G2765" s="58"/>
    </row>
    <row r="2766" spans="4:7" ht="12.75">
      <c r="D2766" s="58"/>
      <c r="E2766" s="58"/>
      <c r="F2766" s="58"/>
      <c r="G2766" s="58"/>
    </row>
    <row r="2767" spans="4:7" ht="12.75">
      <c r="D2767" s="58"/>
      <c r="E2767" s="58"/>
      <c r="F2767" s="58"/>
      <c r="G2767" s="58"/>
    </row>
    <row r="2768" spans="4:7" ht="12.75">
      <c r="D2768" s="58"/>
      <c r="E2768" s="58"/>
      <c r="F2768" s="58"/>
      <c r="G2768" s="58"/>
    </row>
    <row r="2769" spans="4:7" ht="12.75">
      <c r="D2769" s="58"/>
      <c r="E2769" s="58"/>
      <c r="F2769" s="58"/>
      <c r="G2769" s="58"/>
    </row>
    <row r="2770" spans="4:7" ht="12.75">
      <c r="D2770" s="58"/>
      <c r="E2770" s="58"/>
      <c r="F2770" s="58"/>
      <c r="G2770" s="58"/>
    </row>
    <row r="2771" spans="4:7" ht="12.75">
      <c r="D2771" s="58"/>
      <c r="E2771" s="58"/>
      <c r="F2771" s="58"/>
      <c r="G2771" s="58"/>
    </row>
    <row r="2772" spans="4:7" ht="12.75">
      <c r="D2772" s="58"/>
      <c r="E2772" s="58"/>
      <c r="F2772" s="58"/>
      <c r="G2772" s="58"/>
    </row>
    <row r="2773" spans="4:7" ht="12.75">
      <c r="D2773" s="58"/>
      <c r="E2773" s="58"/>
      <c r="F2773" s="58"/>
      <c r="G2773" s="58"/>
    </row>
    <row r="2774" spans="4:7" ht="12.75">
      <c r="D2774" s="58"/>
      <c r="E2774" s="58"/>
      <c r="F2774" s="58"/>
      <c r="G2774" s="58"/>
    </row>
    <row r="2775" spans="4:7" ht="12.75">
      <c r="D2775" s="58"/>
      <c r="E2775" s="58"/>
      <c r="F2775" s="58"/>
      <c r="G2775" s="58"/>
    </row>
    <row r="2776" spans="4:7" ht="12.75">
      <c r="D2776" s="58"/>
      <c r="E2776" s="58"/>
      <c r="F2776" s="58"/>
      <c r="G2776" s="58"/>
    </row>
    <row r="2777" spans="4:7" ht="12.75">
      <c r="D2777" s="58"/>
      <c r="E2777" s="58"/>
      <c r="F2777" s="58"/>
      <c r="G2777" s="58"/>
    </row>
    <row r="2778" spans="4:7" ht="12.75">
      <c r="D2778" s="58"/>
      <c r="E2778" s="58"/>
      <c r="F2778" s="58"/>
      <c r="G2778" s="58"/>
    </row>
    <row r="2779" spans="4:7" ht="12.75">
      <c r="D2779" s="58"/>
      <c r="E2779" s="58"/>
      <c r="F2779" s="58"/>
      <c r="G2779" s="58"/>
    </row>
    <row r="2780" spans="4:7" ht="12.75">
      <c r="D2780" s="58"/>
      <c r="E2780" s="58"/>
      <c r="F2780" s="58"/>
      <c r="G2780" s="58"/>
    </row>
    <row r="2781" spans="4:7" ht="12.75">
      <c r="D2781" s="58"/>
      <c r="E2781" s="58"/>
      <c r="F2781" s="58"/>
      <c r="G2781" s="58"/>
    </row>
    <row r="2782" spans="4:7" ht="12.75">
      <c r="D2782" s="58"/>
      <c r="E2782" s="58"/>
      <c r="F2782" s="58"/>
      <c r="G2782" s="58"/>
    </row>
    <row r="2783" spans="4:7" ht="12.75">
      <c r="D2783" s="58"/>
      <c r="E2783" s="58"/>
      <c r="F2783" s="58"/>
      <c r="G2783" s="58"/>
    </row>
    <row r="2784" spans="4:7" ht="12.75">
      <c r="D2784" s="58"/>
      <c r="E2784" s="58"/>
      <c r="F2784" s="58"/>
      <c r="G2784" s="58"/>
    </row>
    <row r="2785" spans="4:7" ht="12.75">
      <c r="D2785" s="58"/>
      <c r="E2785" s="58"/>
      <c r="F2785" s="58"/>
      <c r="G2785" s="58"/>
    </row>
    <row r="2786" spans="4:7" ht="12.75">
      <c r="D2786" s="58"/>
      <c r="E2786" s="58"/>
      <c r="F2786" s="58"/>
      <c r="G2786" s="58"/>
    </row>
    <row r="2787" spans="4:7" ht="12.75">
      <c r="D2787" s="58"/>
      <c r="E2787" s="58"/>
      <c r="F2787" s="58"/>
      <c r="G2787" s="58"/>
    </row>
    <row r="2788" spans="4:7" ht="12.75">
      <c r="D2788" s="58"/>
      <c r="E2788" s="58"/>
      <c r="F2788" s="58"/>
      <c r="G2788" s="58"/>
    </row>
    <row r="2789" spans="4:7" ht="12.75">
      <c r="D2789" s="58"/>
      <c r="E2789" s="58"/>
      <c r="F2789" s="58"/>
      <c r="G2789" s="58"/>
    </row>
    <row r="2790" spans="4:7" ht="12.75">
      <c r="D2790" s="58"/>
      <c r="E2790" s="58"/>
      <c r="F2790" s="58"/>
      <c r="G2790" s="58"/>
    </row>
    <row r="2791" spans="4:7" ht="12.75">
      <c r="D2791" s="58"/>
      <c r="E2791" s="58"/>
      <c r="F2791" s="58"/>
      <c r="G2791" s="58"/>
    </row>
    <row r="2792" spans="4:7" ht="12.75">
      <c r="D2792" s="58"/>
      <c r="E2792" s="58"/>
      <c r="F2792" s="58"/>
      <c r="G2792" s="58"/>
    </row>
    <row r="2793" spans="4:7" ht="12.75">
      <c r="D2793" s="58"/>
      <c r="E2793" s="58"/>
      <c r="F2793" s="58"/>
      <c r="G2793" s="58"/>
    </row>
    <row r="2794" spans="4:7" ht="12.75">
      <c r="D2794" s="58"/>
      <c r="E2794" s="58"/>
      <c r="F2794" s="58"/>
      <c r="G2794" s="58"/>
    </row>
    <row r="2795" spans="4:7" ht="12.75">
      <c r="D2795" s="58"/>
      <c r="E2795" s="58"/>
      <c r="F2795" s="58"/>
      <c r="G2795" s="58"/>
    </row>
    <row r="2796" spans="4:7" ht="12.75">
      <c r="D2796" s="58"/>
      <c r="E2796" s="58"/>
      <c r="F2796" s="58"/>
      <c r="G2796" s="58"/>
    </row>
    <row r="2797" spans="4:7" ht="12.75">
      <c r="D2797" s="58"/>
      <c r="E2797" s="58"/>
      <c r="F2797" s="58"/>
      <c r="G2797" s="58"/>
    </row>
    <row r="2798" spans="4:7" ht="12.75">
      <c r="D2798" s="58"/>
      <c r="E2798" s="58"/>
      <c r="F2798" s="58"/>
      <c r="G2798" s="58"/>
    </row>
    <row r="2799" spans="4:7" ht="12.75">
      <c r="D2799" s="58"/>
      <c r="E2799" s="58"/>
      <c r="F2799" s="58"/>
      <c r="G2799" s="58"/>
    </row>
    <row r="2800" spans="4:7" ht="12.75">
      <c r="D2800" s="58"/>
      <c r="E2800" s="58"/>
      <c r="F2800" s="58"/>
      <c r="G2800" s="58"/>
    </row>
    <row r="2801" spans="4:7" ht="12.75">
      <c r="D2801" s="58"/>
      <c r="E2801" s="58"/>
      <c r="F2801" s="58"/>
      <c r="G2801" s="58"/>
    </row>
    <row r="2802" spans="4:7" ht="12.75">
      <c r="D2802" s="58"/>
      <c r="E2802" s="58"/>
      <c r="F2802" s="58"/>
      <c r="G2802" s="58"/>
    </row>
    <row r="2803" spans="4:7" ht="12.75">
      <c r="D2803" s="58"/>
      <c r="E2803" s="58"/>
      <c r="F2803" s="58"/>
      <c r="G2803" s="58"/>
    </row>
    <row r="2804" spans="4:7" ht="12.75">
      <c r="D2804" s="58"/>
      <c r="E2804" s="58"/>
      <c r="F2804" s="58"/>
      <c r="G2804" s="58"/>
    </row>
    <row r="2805" spans="4:7" ht="12.75">
      <c r="D2805" s="58"/>
      <c r="E2805" s="58"/>
      <c r="F2805" s="58"/>
      <c r="G2805" s="58"/>
    </row>
    <row r="2806" spans="4:7" ht="12.75">
      <c r="D2806" s="58"/>
      <c r="E2806" s="58"/>
      <c r="F2806" s="58"/>
      <c r="G2806" s="58"/>
    </row>
    <row r="2807" spans="4:7" ht="12.75">
      <c r="D2807" s="58"/>
      <c r="E2807" s="58"/>
      <c r="F2807" s="58"/>
      <c r="G2807" s="58"/>
    </row>
    <row r="2808" spans="4:7" ht="12.75">
      <c r="D2808" s="58"/>
      <c r="E2808" s="58"/>
      <c r="F2808" s="58"/>
      <c r="G2808" s="58"/>
    </row>
    <row r="2809" spans="4:7" ht="12.75">
      <c r="D2809" s="58"/>
      <c r="E2809" s="58"/>
      <c r="F2809" s="58"/>
      <c r="G2809" s="58"/>
    </row>
    <row r="2810" spans="4:7" ht="12.75">
      <c r="D2810" s="58"/>
      <c r="E2810" s="58"/>
      <c r="F2810" s="58"/>
      <c r="G2810" s="58"/>
    </row>
    <row r="2811" spans="4:7" ht="12.75">
      <c r="D2811" s="58"/>
      <c r="E2811" s="58"/>
      <c r="F2811" s="58"/>
      <c r="G2811" s="58"/>
    </row>
    <row r="2812" spans="4:7" ht="12.75">
      <c r="D2812" s="58"/>
      <c r="E2812" s="58"/>
      <c r="F2812" s="58"/>
      <c r="G2812" s="58"/>
    </row>
    <row r="2813" spans="4:7" ht="12.75">
      <c r="D2813" s="58"/>
      <c r="E2813" s="58"/>
      <c r="F2813" s="58"/>
      <c r="G2813" s="58"/>
    </row>
    <row r="2814" spans="4:7" ht="12.75">
      <c r="D2814" s="58"/>
      <c r="E2814" s="58"/>
      <c r="F2814" s="58"/>
      <c r="G2814" s="58"/>
    </row>
    <row r="2815" spans="4:7" ht="12.75">
      <c r="D2815" s="58"/>
      <c r="E2815" s="58"/>
      <c r="F2815" s="58"/>
      <c r="G2815" s="58"/>
    </row>
    <row r="2816" spans="4:7" ht="12.75">
      <c r="D2816" s="58"/>
      <c r="E2816" s="58"/>
      <c r="F2816" s="58"/>
      <c r="G2816" s="58"/>
    </row>
    <row r="2817" spans="4:7" ht="12.75">
      <c r="D2817" s="58"/>
      <c r="E2817" s="58"/>
      <c r="F2817" s="58"/>
      <c r="G2817" s="58"/>
    </row>
    <row r="2818" spans="4:7" ht="12.75">
      <c r="D2818" s="58"/>
      <c r="E2818" s="58"/>
      <c r="F2818" s="58"/>
      <c r="G2818" s="58"/>
    </row>
    <row r="2819" spans="4:7" ht="12.75">
      <c r="D2819" s="58"/>
      <c r="E2819" s="58"/>
      <c r="F2819" s="58"/>
      <c r="G2819" s="58"/>
    </row>
    <row r="2820" spans="4:7" ht="12.75">
      <c r="D2820" s="58"/>
      <c r="E2820" s="58"/>
      <c r="F2820" s="58"/>
      <c r="G2820" s="58"/>
    </row>
    <row r="2821" spans="4:7" ht="12.75">
      <c r="D2821" s="58"/>
      <c r="E2821" s="58"/>
      <c r="F2821" s="58"/>
      <c r="G2821" s="58"/>
    </row>
    <row r="2822" spans="4:7" ht="12.75">
      <c r="D2822" s="58"/>
      <c r="E2822" s="58"/>
      <c r="F2822" s="58"/>
      <c r="G2822" s="58"/>
    </row>
    <row r="2823" spans="4:7" ht="12.75">
      <c r="D2823" s="58"/>
      <c r="E2823" s="58"/>
      <c r="F2823" s="58"/>
      <c r="G2823" s="58"/>
    </row>
    <row r="2824" spans="4:7" ht="12.75">
      <c r="D2824" s="58"/>
      <c r="E2824" s="58"/>
      <c r="F2824" s="58"/>
      <c r="G2824" s="58"/>
    </row>
    <row r="2825" spans="4:7" ht="12.75">
      <c r="D2825" s="58"/>
      <c r="E2825" s="58"/>
      <c r="F2825" s="58"/>
      <c r="G2825" s="58"/>
    </row>
    <row r="2826" spans="4:7" ht="12.75">
      <c r="D2826" s="58"/>
      <c r="E2826" s="58"/>
      <c r="F2826" s="58"/>
      <c r="G2826" s="58"/>
    </row>
    <row r="2827" spans="4:7" ht="12.75">
      <c r="D2827" s="58"/>
      <c r="E2827" s="58"/>
      <c r="F2827" s="58"/>
      <c r="G2827" s="58"/>
    </row>
    <row r="2828" spans="4:7" ht="12.75">
      <c r="D2828" s="58"/>
      <c r="E2828" s="58"/>
      <c r="F2828" s="58"/>
      <c r="G2828" s="58"/>
    </row>
    <row r="2829" spans="4:7" ht="12.75">
      <c r="D2829" s="58"/>
      <c r="E2829" s="58"/>
      <c r="F2829" s="58"/>
      <c r="G2829" s="58"/>
    </row>
    <row r="2830" spans="4:7" ht="12.75">
      <c r="D2830" s="58"/>
      <c r="E2830" s="58"/>
      <c r="F2830" s="58"/>
      <c r="G2830" s="58"/>
    </row>
    <row r="2831" spans="4:7" ht="12.75">
      <c r="D2831" s="58"/>
      <c r="E2831" s="58"/>
      <c r="F2831" s="58"/>
      <c r="G2831" s="58"/>
    </row>
    <row r="2832" spans="4:7" ht="12.75">
      <c r="D2832" s="58"/>
      <c r="E2832" s="58"/>
      <c r="F2832" s="58"/>
      <c r="G2832" s="58"/>
    </row>
    <row r="2833" spans="4:7" ht="12.75">
      <c r="D2833" s="58"/>
      <c r="E2833" s="58"/>
      <c r="F2833" s="58"/>
      <c r="G2833" s="58"/>
    </row>
    <row r="2834" spans="4:7" ht="12.75">
      <c r="D2834" s="58"/>
      <c r="E2834" s="58"/>
      <c r="F2834" s="58"/>
      <c r="G2834" s="58"/>
    </row>
    <row r="2835" spans="4:7" ht="12.75">
      <c r="D2835" s="58"/>
      <c r="E2835" s="58"/>
      <c r="F2835" s="58"/>
      <c r="G2835" s="58"/>
    </row>
    <row r="2836" spans="4:7" ht="12.75">
      <c r="D2836" s="58"/>
      <c r="E2836" s="58"/>
      <c r="F2836" s="58"/>
      <c r="G2836" s="58"/>
    </row>
    <row r="2837" spans="4:7" ht="12.75">
      <c r="D2837" s="58"/>
      <c r="E2837" s="58"/>
      <c r="F2837" s="58"/>
      <c r="G2837" s="58"/>
    </row>
    <row r="2838" spans="4:7" ht="12.75">
      <c r="D2838" s="58"/>
      <c r="E2838" s="58"/>
      <c r="F2838" s="58"/>
      <c r="G2838" s="58"/>
    </row>
    <row r="2839" spans="4:7" ht="12.75">
      <c r="D2839" s="58"/>
      <c r="E2839" s="58"/>
      <c r="F2839" s="58"/>
      <c r="G2839" s="58"/>
    </row>
    <row r="2840" spans="4:7" ht="12.75">
      <c r="D2840" s="58"/>
      <c r="E2840" s="58"/>
      <c r="F2840" s="58"/>
      <c r="G2840" s="58"/>
    </row>
    <row r="2841" spans="4:7" ht="12.75">
      <c r="D2841" s="58"/>
      <c r="E2841" s="58"/>
      <c r="F2841" s="58"/>
      <c r="G2841" s="58"/>
    </row>
    <row r="2842" spans="4:7" ht="12.75">
      <c r="D2842" s="58"/>
      <c r="E2842" s="58"/>
      <c r="F2842" s="58"/>
      <c r="G2842" s="58"/>
    </row>
    <row r="2843" spans="4:7" ht="12.75">
      <c r="D2843" s="58"/>
      <c r="E2843" s="58"/>
      <c r="F2843" s="58"/>
      <c r="G2843" s="58"/>
    </row>
    <row r="2844" spans="4:7" ht="12.75">
      <c r="D2844" s="58"/>
      <c r="E2844" s="58"/>
      <c r="F2844" s="58"/>
      <c r="G2844" s="58"/>
    </row>
    <row r="2845" spans="4:7" ht="12.75">
      <c r="D2845" s="58"/>
      <c r="E2845" s="58"/>
      <c r="F2845" s="58"/>
      <c r="G2845" s="58"/>
    </row>
    <row r="2846" spans="4:7" ht="12.75">
      <c r="D2846" s="58"/>
      <c r="E2846" s="58"/>
      <c r="F2846" s="58"/>
      <c r="G2846" s="58"/>
    </row>
    <row r="2847" spans="4:7" ht="12.75">
      <c r="D2847" s="58"/>
      <c r="E2847" s="58"/>
      <c r="F2847" s="58"/>
      <c r="G2847" s="58"/>
    </row>
    <row r="2848" spans="4:7" ht="12.75">
      <c r="D2848" s="58"/>
      <c r="E2848" s="58"/>
      <c r="F2848" s="58"/>
      <c r="G2848" s="58"/>
    </row>
    <row r="2849" spans="4:7" ht="12.75">
      <c r="D2849" s="58"/>
      <c r="E2849" s="58"/>
      <c r="F2849" s="58"/>
      <c r="G2849" s="58"/>
    </row>
    <row r="2850" spans="4:7" ht="12.75">
      <c r="D2850" s="58"/>
      <c r="E2850" s="58"/>
      <c r="F2850" s="58"/>
      <c r="G2850" s="58"/>
    </row>
    <row r="2851" spans="4:7" ht="12.75">
      <c r="D2851" s="58"/>
      <c r="E2851" s="58"/>
      <c r="F2851" s="58"/>
      <c r="G2851" s="58"/>
    </row>
    <row r="2852" spans="4:7" ht="12.75">
      <c r="D2852" s="58"/>
      <c r="E2852" s="58"/>
      <c r="F2852" s="58"/>
      <c r="G2852" s="58"/>
    </row>
    <row r="2853" spans="4:7" ht="12.75">
      <c r="D2853" s="58"/>
      <c r="E2853" s="58"/>
      <c r="F2853" s="58"/>
      <c r="G2853" s="58"/>
    </row>
    <row r="2854" spans="4:7" ht="12.75">
      <c r="D2854" s="58"/>
      <c r="E2854" s="58"/>
      <c r="F2854" s="58"/>
      <c r="G2854" s="58"/>
    </row>
    <row r="2855" spans="4:7" ht="12.75">
      <c r="D2855" s="58"/>
      <c r="E2855" s="58"/>
      <c r="F2855" s="58"/>
      <c r="G2855" s="58"/>
    </row>
    <row r="2856" spans="4:7" ht="12.75">
      <c r="D2856" s="58"/>
      <c r="E2856" s="58"/>
      <c r="F2856" s="58"/>
      <c r="G2856" s="58"/>
    </row>
    <row r="2857" spans="4:7" ht="12.75">
      <c r="D2857" s="58"/>
      <c r="E2857" s="58"/>
      <c r="F2857" s="58"/>
      <c r="G2857" s="58"/>
    </row>
    <row r="2858" spans="4:7" ht="12.75">
      <c r="D2858" s="58"/>
      <c r="E2858" s="58"/>
      <c r="F2858" s="58"/>
      <c r="G2858" s="58"/>
    </row>
    <row r="2859" spans="4:7" ht="12.75">
      <c r="D2859" s="58"/>
      <c r="E2859" s="58"/>
      <c r="F2859" s="58"/>
      <c r="G2859" s="58"/>
    </row>
    <row r="2860" spans="4:7" ht="12.75">
      <c r="D2860" s="58"/>
      <c r="E2860" s="58"/>
      <c r="F2860" s="58"/>
      <c r="G2860" s="58"/>
    </row>
    <row r="2861" spans="4:7" ht="12.75">
      <c r="D2861" s="58"/>
      <c r="E2861" s="58"/>
      <c r="F2861" s="58"/>
      <c r="G2861" s="58"/>
    </row>
    <row r="2862" spans="4:7" ht="12.75">
      <c r="D2862" s="58"/>
      <c r="E2862" s="58"/>
      <c r="F2862" s="58"/>
      <c r="G2862" s="58"/>
    </row>
    <row r="2863" spans="4:7" ht="12.75">
      <c r="D2863" s="58"/>
      <c r="E2863" s="58"/>
      <c r="F2863" s="58"/>
      <c r="G2863" s="58"/>
    </row>
    <row r="2864" spans="4:7" ht="12.75">
      <c r="D2864" s="58"/>
      <c r="E2864" s="58"/>
      <c r="F2864" s="58"/>
      <c r="G2864" s="58"/>
    </row>
    <row r="2865" spans="4:7" ht="12.75">
      <c r="D2865" s="58"/>
      <c r="E2865" s="58"/>
      <c r="F2865" s="58"/>
      <c r="G2865" s="58"/>
    </row>
    <row r="2866" spans="4:7" ht="12.75">
      <c r="D2866" s="58"/>
      <c r="E2866" s="58"/>
      <c r="F2866" s="58"/>
      <c r="G2866" s="58"/>
    </row>
    <row r="2867" spans="4:7" ht="12.75">
      <c r="D2867" s="58"/>
      <c r="E2867" s="58"/>
      <c r="F2867" s="58"/>
      <c r="G2867" s="58"/>
    </row>
    <row r="2868" spans="4:7" ht="12.75">
      <c r="D2868" s="58"/>
      <c r="E2868" s="58"/>
      <c r="F2868" s="58"/>
      <c r="G2868" s="58"/>
    </row>
    <row r="2869" spans="4:7" ht="12.75">
      <c r="D2869" s="58"/>
      <c r="E2869" s="58"/>
      <c r="F2869" s="58"/>
      <c r="G2869" s="58"/>
    </row>
    <row r="2870" spans="4:7" ht="12.75">
      <c r="D2870" s="58"/>
      <c r="E2870" s="58"/>
      <c r="F2870" s="58"/>
      <c r="G2870" s="58"/>
    </row>
    <row r="2871" spans="4:7" ht="12.75">
      <c r="D2871" s="58"/>
      <c r="E2871" s="58"/>
      <c r="F2871" s="58"/>
      <c r="G2871" s="58"/>
    </row>
    <row r="2872" spans="4:7" ht="12.75">
      <c r="D2872" s="58"/>
      <c r="E2872" s="58"/>
      <c r="F2872" s="58"/>
      <c r="G2872" s="58"/>
    </row>
    <row r="2873" spans="4:7" ht="12.75">
      <c r="D2873" s="58"/>
      <c r="E2873" s="58"/>
      <c r="F2873" s="58"/>
      <c r="G2873" s="58"/>
    </row>
    <row r="2874" spans="4:7" ht="12.75">
      <c r="D2874" s="58"/>
      <c r="E2874" s="58"/>
      <c r="F2874" s="58"/>
      <c r="G2874" s="58"/>
    </row>
    <row r="2875" spans="4:7" ht="12.75">
      <c r="D2875" s="58"/>
      <c r="E2875" s="58"/>
      <c r="F2875" s="58"/>
      <c r="G2875" s="58"/>
    </row>
    <row r="2876" spans="4:7" ht="12.75">
      <c r="D2876" s="58"/>
      <c r="E2876" s="58"/>
      <c r="F2876" s="58"/>
      <c r="G2876" s="58"/>
    </row>
    <row r="2877" spans="4:7" ht="12.75">
      <c r="D2877" s="58"/>
      <c r="E2877" s="58"/>
      <c r="F2877" s="58"/>
      <c r="G2877" s="58"/>
    </row>
    <row r="2878" spans="4:7" ht="12.75">
      <c r="D2878" s="58"/>
      <c r="E2878" s="58"/>
      <c r="F2878" s="58"/>
      <c r="G2878" s="58"/>
    </row>
    <row r="2879" spans="4:7" ht="12.75">
      <c r="D2879" s="58"/>
      <c r="E2879" s="58"/>
      <c r="F2879" s="58"/>
      <c r="G2879" s="58"/>
    </row>
    <row r="2880" spans="4:7" ht="12.75">
      <c r="D2880" s="58"/>
      <c r="E2880" s="58"/>
      <c r="F2880" s="58"/>
      <c r="G2880" s="58"/>
    </row>
    <row r="2881" spans="4:7" ht="12.75">
      <c r="D2881" s="58"/>
      <c r="E2881" s="58"/>
      <c r="F2881" s="58"/>
      <c r="G2881" s="58"/>
    </row>
    <row r="2882" spans="4:7" ht="12.75">
      <c r="D2882" s="58"/>
      <c r="E2882" s="58"/>
      <c r="F2882" s="58"/>
      <c r="G2882" s="58"/>
    </row>
    <row r="2883" spans="4:7" ht="12.75">
      <c r="D2883" s="58"/>
      <c r="E2883" s="58"/>
      <c r="F2883" s="58"/>
      <c r="G2883" s="58"/>
    </row>
    <row r="2884" spans="4:7" ht="12.75">
      <c r="D2884" s="58"/>
      <c r="E2884" s="58"/>
      <c r="F2884" s="58"/>
      <c r="G2884" s="58"/>
    </row>
    <row r="2885" spans="4:7" ht="12.75">
      <c r="D2885" s="58"/>
      <c r="E2885" s="58"/>
      <c r="F2885" s="58"/>
      <c r="G2885" s="58"/>
    </row>
    <row r="2886" spans="4:7" ht="12.75">
      <c r="D2886" s="58"/>
      <c r="E2886" s="58"/>
      <c r="F2886" s="58"/>
      <c r="G2886" s="58"/>
    </row>
    <row r="2887" spans="4:7" ht="12.75">
      <c r="D2887" s="58"/>
      <c r="E2887" s="58"/>
      <c r="F2887" s="58"/>
      <c r="G2887" s="58"/>
    </row>
    <row r="2888" spans="4:7" ht="12.75">
      <c r="D2888" s="58"/>
      <c r="E2888" s="58"/>
      <c r="F2888" s="58"/>
      <c r="G2888" s="58"/>
    </row>
    <row r="2889" spans="4:7" ht="12.75">
      <c r="D2889" s="58"/>
      <c r="E2889" s="58"/>
      <c r="F2889" s="58"/>
      <c r="G2889" s="58"/>
    </row>
    <row r="2890" spans="4:7" ht="12.75">
      <c r="D2890" s="58"/>
      <c r="E2890" s="58"/>
      <c r="F2890" s="58"/>
      <c r="G2890" s="58"/>
    </row>
    <row r="2891" spans="4:7" ht="12.75">
      <c r="D2891" s="58"/>
      <c r="E2891" s="58"/>
      <c r="F2891" s="58"/>
      <c r="G2891" s="58"/>
    </row>
    <row r="2892" spans="4:7" ht="12.75">
      <c r="D2892" s="58"/>
      <c r="E2892" s="58"/>
      <c r="F2892" s="58"/>
      <c r="G2892" s="58"/>
    </row>
    <row r="2893" spans="4:7" ht="12.75">
      <c r="D2893" s="58"/>
      <c r="E2893" s="58"/>
      <c r="F2893" s="58"/>
      <c r="G2893" s="58"/>
    </row>
    <row r="2894" spans="4:7" ht="12.75">
      <c r="D2894" s="58"/>
      <c r="E2894" s="58"/>
      <c r="F2894" s="58"/>
      <c r="G2894" s="58"/>
    </row>
    <row r="2895" spans="4:7" ht="12.75">
      <c r="D2895" s="58"/>
      <c r="E2895" s="58"/>
      <c r="F2895" s="58"/>
      <c r="G2895" s="58"/>
    </row>
    <row r="2896" spans="4:7" ht="12.75">
      <c r="D2896" s="58"/>
      <c r="E2896" s="58"/>
      <c r="F2896" s="58"/>
      <c r="G2896" s="58"/>
    </row>
    <row r="2897" spans="4:7" ht="12.75">
      <c r="D2897" s="58"/>
      <c r="E2897" s="58"/>
      <c r="F2897" s="58"/>
      <c r="G2897" s="58"/>
    </row>
    <row r="2898" spans="4:7" ht="12.75">
      <c r="D2898" s="58"/>
      <c r="E2898" s="58"/>
      <c r="F2898" s="58"/>
      <c r="G2898" s="58"/>
    </row>
    <row r="2899" spans="4:7" ht="12.75">
      <c r="D2899" s="58"/>
      <c r="E2899" s="58"/>
      <c r="F2899" s="58"/>
      <c r="G2899" s="58"/>
    </row>
    <row r="2900" spans="4:7" ht="12.75">
      <c r="D2900" s="58"/>
      <c r="E2900" s="58"/>
      <c r="F2900" s="58"/>
      <c r="G2900" s="58"/>
    </row>
    <row r="2901" spans="4:7" ht="12.75">
      <c r="D2901" s="58"/>
      <c r="E2901" s="58"/>
      <c r="F2901" s="58"/>
      <c r="G2901" s="58"/>
    </row>
    <row r="2902" spans="4:7" ht="12.75">
      <c r="D2902" s="58"/>
      <c r="E2902" s="58"/>
      <c r="F2902" s="58"/>
      <c r="G2902" s="58"/>
    </row>
    <row r="2903" spans="4:7" ht="12.75">
      <c r="D2903" s="58"/>
      <c r="E2903" s="58"/>
      <c r="F2903" s="58"/>
      <c r="G2903" s="58"/>
    </row>
    <row r="2904" spans="4:7" ht="12.75">
      <c r="D2904" s="58"/>
      <c r="E2904" s="58"/>
      <c r="F2904" s="58"/>
      <c r="G2904" s="58"/>
    </row>
    <row r="2905" spans="4:7" ht="12.75">
      <c r="D2905" s="58"/>
      <c r="E2905" s="58"/>
      <c r="F2905" s="58"/>
      <c r="G2905" s="58"/>
    </row>
    <row r="2906" spans="4:7" ht="12.75">
      <c r="D2906" s="58"/>
      <c r="E2906" s="58"/>
      <c r="F2906" s="58"/>
      <c r="G2906" s="58"/>
    </row>
    <row r="2907" spans="4:7" ht="12.75">
      <c r="D2907" s="58"/>
      <c r="E2907" s="58"/>
      <c r="F2907" s="58"/>
      <c r="G2907" s="58"/>
    </row>
    <row r="2908" spans="4:7" ht="12.75">
      <c r="D2908" s="58"/>
      <c r="E2908" s="58"/>
      <c r="F2908" s="58"/>
      <c r="G2908" s="58"/>
    </row>
    <row r="2909" spans="4:7" ht="12.75">
      <c r="D2909" s="58"/>
      <c r="E2909" s="58"/>
      <c r="F2909" s="58"/>
      <c r="G2909" s="58"/>
    </row>
    <row r="2910" spans="4:7" ht="12.75">
      <c r="D2910" s="58"/>
      <c r="E2910" s="58"/>
      <c r="F2910" s="58"/>
      <c r="G2910" s="58"/>
    </row>
    <row r="2911" spans="4:7" ht="12.75">
      <c r="D2911" s="58"/>
      <c r="E2911" s="58"/>
      <c r="F2911" s="58"/>
      <c r="G2911" s="58"/>
    </row>
    <row r="2912" spans="4:7" ht="12.75">
      <c r="D2912" s="58"/>
      <c r="E2912" s="58"/>
      <c r="F2912" s="58"/>
      <c r="G2912" s="58"/>
    </row>
    <row r="2913" spans="4:7" ht="12.75">
      <c r="D2913" s="58"/>
      <c r="E2913" s="58"/>
      <c r="F2913" s="58"/>
      <c r="G2913" s="58"/>
    </row>
    <row r="2914" spans="4:7" ht="12.75">
      <c r="D2914" s="58"/>
      <c r="E2914" s="58"/>
      <c r="F2914" s="58"/>
      <c r="G2914" s="58"/>
    </row>
    <row r="2915" spans="4:7" ht="12.75">
      <c r="D2915" s="58"/>
      <c r="E2915" s="58"/>
      <c r="F2915" s="58"/>
      <c r="G2915" s="58"/>
    </row>
    <row r="2916" spans="4:7" ht="12.75">
      <c r="D2916" s="58"/>
      <c r="E2916" s="58"/>
      <c r="F2916" s="58"/>
      <c r="G2916" s="58"/>
    </row>
    <row r="2917" spans="4:7" ht="12.75">
      <c r="D2917" s="58"/>
      <c r="E2917" s="58"/>
      <c r="F2917" s="58"/>
      <c r="G2917" s="58"/>
    </row>
    <row r="2918" spans="4:7" ht="12.75">
      <c r="D2918" s="58"/>
      <c r="E2918" s="58"/>
      <c r="F2918" s="58"/>
      <c r="G2918" s="58"/>
    </row>
    <row r="2919" spans="4:7" ht="12.75">
      <c r="D2919" s="58"/>
      <c r="E2919" s="58"/>
      <c r="F2919" s="58"/>
      <c r="G2919" s="58"/>
    </row>
    <row r="2920" spans="4:7" ht="12.75">
      <c r="D2920" s="58"/>
      <c r="E2920" s="58"/>
      <c r="F2920" s="58"/>
      <c r="G2920" s="58"/>
    </row>
    <row r="2921" spans="4:7" ht="12.75">
      <c r="D2921" s="58"/>
      <c r="E2921" s="58"/>
      <c r="F2921" s="58"/>
      <c r="G2921" s="58"/>
    </row>
    <row r="2922" spans="4:7" ht="12.75">
      <c r="D2922" s="58"/>
      <c r="E2922" s="58"/>
      <c r="F2922" s="58"/>
      <c r="G2922" s="58"/>
    </row>
    <row r="2923" spans="4:7" ht="12.75">
      <c r="D2923" s="58"/>
      <c r="E2923" s="58"/>
      <c r="F2923" s="58"/>
      <c r="G2923" s="58"/>
    </row>
    <row r="2924" spans="4:7" ht="12.75">
      <c r="D2924" s="58"/>
      <c r="E2924" s="58"/>
      <c r="F2924" s="58"/>
      <c r="G2924" s="58"/>
    </row>
    <row r="2925" spans="4:7" ht="12.75">
      <c r="D2925" s="58"/>
      <c r="E2925" s="58"/>
      <c r="F2925" s="58"/>
      <c r="G2925" s="58"/>
    </row>
    <row r="2926" spans="4:7" ht="12.75">
      <c r="D2926" s="58"/>
      <c r="E2926" s="58"/>
      <c r="F2926" s="58"/>
      <c r="G2926" s="58"/>
    </row>
    <row r="2927" spans="4:7" ht="12.75">
      <c r="D2927" s="58"/>
      <c r="E2927" s="58"/>
      <c r="F2927" s="58"/>
      <c r="G2927" s="58"/>
    </row>
    <row r="2928" spans="4:7" ht="12.75">
      <c r="D2928" s="58"/>
      <c r="E2928" s="58"/>
      <c r="F2928" s="58"/>
      <c r="G2928" s="58"/>
    </row>
    <row r="2929" spans="4:7" ht="12.75">
      <c r="D2929" s="58"/>
      <c r="E2929" s="58"/>
      <c r="F2929" s="58"/>
      <c r="G2929" s="58"/>
    </row>
    <row r="2930" spans="4:7" ht="12.75">
      <c r="D2930" s="58"/>
      <c r="E2930" s="58"/>
      <c r="F2930" s="58"/>
      <c r="G2930" s="58"/>
    </row>
    <row r="2931" spans="4:7" ht="12.75">
      <c r="D2931" s="58"/>
      <c r="E2931" s="58"/>
      <c r="F2931" s="58"/>
      <c r="G2931" s="58"/>
    </row>
    <row r="2932" spans="4:7" ht="12.75">
      <c r="D2932" s="58"/>
      <c r="E2932" s="58"/>
      <c r="F2932" s="58"/>
      <c r="G2932" s="58"/>
    </row>
    <row r="2933" spans="4:7" ht="12.75">
      <c r="D2933" s="58"/>
      <c r="E2933" s="58"/>
      <c r="F2933" s="58"/>
      <c r="G2933" s="58"/>
    </row>
    <row r="2934" spans="4:7" ht="12.75">
      <c r="D2934" s="58"/>
      <c r="E2934" s="58"/>
      <c r="F2934" s="58"/>
      <c r="G2934" s="58"/>
    </row>
    <row r="2935" spans="4:7" ht="12.75">
      <c r="D2935" s="58"/>
      <c r="E2935" s="58"/>
      <c r="F2935" s="58"/>
      <c r="G2935" s="58"/>
    </row>
    <row r="2936" spans="4:7" ht="12.75">
      <c r="D2936" s="58"/>
      <c r="E2936" s="58"/>
      <c r="F2936" s="58"/>
      <c r="G2936" s="58"/>
    </row>
    <row r="2937" spans="4:7" ht="12.75">
      <c r="D2937" s="58"/>
      <c r="E2937" s="58"/>
      <c r="F2937" s="58"/>
      <c r="G2937" s="58"/>
    </row>
    <row r="2938" spans="4:7" ht="12.75">
      <c r="D2938" s="58"/>
      <c r="E2938" s="58"/>
      <c r="F2938" s="58"/>
      <c r="G2938" s="58"/>
    </row>
    <row r="2939" spans="4:7" ht="12.75">
      <c r="D2939" s="58"/>
      <c r="E2939" s="58"/>
      <c r="F2939" s="58"/>
      <c r="G2939" s="58"/>
    </row>
    <row r="2940" spans="4:7" ht="12.75">
      <c r="D2940" s="58"/>
      <c r="E2940" s="58"/>
      <c r="F2940" s="58"/>
      <c r="G2940" s="58"/>
    </row>
    <row r="2941" spans="4:7" ht="12.75">
      <c r="D2941" s="58"/>
      <c r="E2941" s="58"/>
      <c r="F2941" s="58"/>
      <c r="G2941" s="58"/>
    </row>
    <row r="2942" spans="4:7" ht="12.75">
      <c r="D2942" s="58"/>
      <c r="E2942" s="58"/>
      <c r="F2942" s="58"/>
      <c r="G2942" s="58"/>
    </row>
    <row r="2943" spans="4:7" ht="12.75">
      <c r="D2943" s="58"/>
      <c r="E2943" s="58"/>
      <c r="F2943" s="58"/>
      <c r="G2943" s="58"/>
    </row>
    <row r="2944" spans="4:7" ht="12.75">
      <c r="D2944" s="58"/>
      <c r="E2944" s="58"/>
      <c r="F2944" s="58"/>
      <c r="G2944" s="58"/>
    </row>
    <row r="2945" spans="4:7" ht="12.75">
      <c r="D2945" s="58"/>
      <c r="E2945" s="58"/>
      <c r="F2945" s="58"/>
      <c r="G2945" s="58"/>
    </row>
    <row r="2946" spans="4:7" ht="12.75">
      <c r="D2946" s="58"/>
      <c r="E2946" s="58"/>
      <c r="F2946" s="58"/>
      <c r="G2946" s="58"/>
    </row>
    <row r="2947" spans="4:7" ht="12.75">
      <c r="D2947" s="58"/>
      <c r="E2947" s="58"/>
      <c r="F2947" s="58"/>
      <c r="G2947" s="58"/>
    </row>
    <row r="2948" spans="4:7" ht="12.75">
      <c r="D2948" s="58"/>
      <c r="E2948" s="58"/>
      <c r="F2948" s="58"/>
      <c r="G2948" s="58"/>
    </row>
    <row r="2949" spans="4:7" ht="12.75">
      <c r="D2949" s="58"/>
      <c r="E2949" s="58"/>
      <c r="F2949" s="58"/>
      <c r="G2949" s="58"/>
    </row>
    <row r="2950" spans="4:7" ht="12.75">
      <c r="D2950" s="58"/>
      <c r="E2950" s="58"/>
      <c r="F2950" s="58"/>
      <c r="G2950" s="58"/>
    </row>
    <row r="2951" spans="4:7" ht="12.75">
      <c r="D2951" s="58"/>
      <c r="E2951" s="58"/>
      <c r="F2951" s="58"/>
      <c r="G2951" s="58"/>
    </row>
    <row r="2952" spans="4:7" ht="12.75">
      <c r="D2952" s="58"/>
      <c r="E2952" s="58"/>
      <c r="F2952" s="58"/>
      <c r="G2952" s="58"/>
    </row>
    <row r="2953" spans="4:7" ht="12.75">
      <c r="D2953" s="58"/>
      <c r="E2953" s="58"/>
      <c r="F2953" s="58"/>
      <c r="G2953" s="58"/>
    </row>
    <row r="2954" spans="4:7" ht="12.75">
      <c r="D2954" s="58"/>
      <c r="E2954" s="58"/>
      <c r="F2954" s="58"/>
      <c r="G2954" s="58"/>
    </row>
    <row r="2955" spans="4:7" ht="12.75">
      <c r="D2955" s="58"/>
      <c r="E2955" s="58"/>
      <c r="F2955" s="58"/>
      <c r="G2955" s="58"/>
    </row>
    <row r="2956" spans="4:7" ht="12.75">
      <c r="D2956" s="58"/>
      <c r="E2956" s="58"/>
      <c r="F2956" s="58"/>
      <c r="G2956" s="58"/>
    </row>
    <row r="2957" spans="4:7" ht="12.75">
      <c r="D2957" s="58"/>
      <c r="E2957" s="58"/>
      <c r="F2957" s="58"/>
      <c r="G2957" s="58"/>
    </row>
    <row r="2958" spans="4:7" ht="12.75">
      <c r="D2958" s="58"/>
      <c r="E2958" s="58"/>
      <c r="F2958" s="58"/>
      <c r="G2958" s="58"/>
    </row>
    <row r="2959" spans="4:7" ht="12.75">
      <c r="D2959" s="58"/>
      <c r="E2959" s="58"/>
      <c r="F2959" s="58"/>
      <c r="G2959" s="58"/>
    </row>
    <row r="2960" spans="4:7" ht="12.75">
      <c r="D2960" s="58"/>
      <c r="E2960" s="58"/>
      <c r="F2960" s="58"/>
      <c r="G2960" s="58"/>
    </row>
    <row r="2961" spans="4:7" ht="12.75">
      <c r="D2961" s="58"/>
      <c r="E2961" s="58"/>
      <c r="F2961" s="58"/>
      <c r="G2961" s="58"/>
    </row>
    <row r="2962" spans="4:7" ht="12.75">
      <c r="D2962" s="58"/>
      <c r="E2962" s="58"/>
      <c r="F2962" s="58"/>
      <c r="G2962" s="58"/>
    </row>
    <row r="2963" spans="4:7" ht="12.75">
      <c r="D2963" s="58"/>
      <c r="E2963" s="58"/>
      <c r="F2963" s="58"/>
      <c r="G2963" s="58"/>
    </row>
    <row r="2964" spans="4:7" ht="12.75">
      <c r="D2964" s="58"/>
      <c r="E2964" s="58"/>
      <c r="F2964" s="58"/>
      <c r="G2964" s="58"/>
    </row>
    <row r="2965" spans="4:7" ht="12.75">
      <c r="D2965" s="58"/>
      <c r="E2965" s="58"/>
      <c r="F2965" s="58"/>
      <c r="G2965" s="58"/>
    </row>
    <row r="2966" spans="4:7" ht="12.75">
      <c r="D2966" s="58"/>
      <c r="E2966" s="58"/>
      <c r="F2966" s="58"/>
      <c r="G2966" s="58"/>
    </row>
    <row r="2967" spans="4:7" ht="12.75">
      <c r="D2967" s="58"/>
      <c r="E2967" s="58"/>
      <c r="F2967" s="58"/>
      <c r="G2967" s="58"/>
    </row>
    <row r="2968" spans="4:7" ht="12.75">
      <c r="D2968" s="58"/>
      <c r="E2968" s="58"/>
      <c r="F2968" s="58"/>
      <c r="G2968" s="58"/>
    </row>
    <row r="2969" spans="4:7" ht="12.75">
      <c r="D2969" s="58"/>
      <c r="E2969" s="58"/>
      <c r="F2969" s="58"/>
      <c r="G2969" s="58"/>
    </row>
    <row r="2970" spans="4:7" ht="12.75">
      <c r="D2970" s="58"/>
      <c r="E2970" s="58"/>
      <c r="F2970" s="58"/>
      <c r="G2970" s="58"/>
    </row>
    <row r="2971" spans="4:7" ht="12.75">
      <c r="D2971" s="58"/>
      <c r="E2971" s="58"/>
      <c r="F2971" s="58"/>
      <c r="G2971" s="58"/>
    </row>
    <row r="2972" spans="4:7" ht="12.75">
      <c r="D2972" s="58"/>
      <c r="E2972" s="58"/>
      <c r="F2972" s="58"/>
      <c r="G2972" s="58"/>
    </row>
    <row r="2973" spans="4:7" ht="12.75">
      <c r="D2973" s="58"/>
      <c r="E2973" s="58"/>
      <c r="F2973" s="58"/>
      <c r="G2973" s="58"/>
    </row>
    <row r="2974" spans="4:7" ht="12.75">
      <c r="D2974" s="58"/>
      <c r="E2974" s="58"/>
      <c r="F2974" s="58"/>
      <c r="G2974" s="58"/>
    </row>
    <row r="2975" spans="4:7" ht="12.75">
      <c r="D2975" s="58"/>
      <c r="E2975" s="58"/>
      <c r="F2975" s="58"/>
      <c r="G2975" s="58"/>
    </row>
    <row r="2976" spans="4:7" ht="12.75">
      <c r="D2976" s="58"/>
      <c r="E2976" s="58"/>
      <c r="F2976" s="58"/>
      <c r="G2976" s="58"/>
    </row>
    <row r="2977" spans="4:7" ht="12.75">
      <c r="D2977" s="58"/>
      <c r="E2977" s="58"/>
      <c r="F2977" s="58"/>
      <c r="G2977" s="58"/>
    </row>
    <row r="2978" spans="4:7" ht="12.75">
      <c r="D2978" s="58"/>
      <c r="E2978" s="58"/>
      <c r="F2978" s="58"/>
      <c r="G2978" s="58"/>
    </row>
    <row r="2979" spans="4:7" ht="12.75">
      <c r="D2979" s="58"/>
      <c r="E2979" s="58"/>
      <c r="F2979" s="58"/>
      <c r="G2979" s="58"/>
    </row>
    <row r="2980" spans="4:7" ht="12.75">
      <c r="D2980" s="58"/>
      <c r="E2980" s="58"/>
      <c r="F2980" s="58"/>
      <c r="G2980" s="58"/>
    </row>
    <row r="2981" spans="4:7" ht="12.75">
      <c r="D2981" s="58"/>
      <c r="E2981" s="58"/>
      <c r="F2981" s="58"/>
      <c r="G2981" s="58"/>
    </row>
    <row r="2982" spans="4:7" ht="12.75">
      <c r="D2982" s="58"/>
      <c r="E2982" s="58"/>
      <c r="F2982" s="58"/>
      <c r="G2982" s="58"/>
    </row>
    <row r="2983" spans="4:7" ht="12.75">
      <c r="D2983" s="58"/>
      <c r="E2983" s="58"/>
      <c r="F2983" s="58"/>
      <c r="G2983" s="58"/>
    </row>
    <row r="2984" spans="4:7" ht="12.75">
      <c r="D2984" s="58"/>
      <c r="E2984" s="58"/>
      <c r="F2984" s="58"/>
      <c r="G2984" s="58"/>
    </row>
    <row r="2985" spans="4:7" ht="12.75">
      <c r="D2985" s="58"/>
      <c r="E2985" s="58"/>
      <c r="F2985" s="58"/>
      <c r="G2985" s="58"/>
    </row>
    <row r="2986" spans="4:7" ht="12.75">
      <c r="D2986" s="58"/>
      <c r="E2986" s="58"/>
      <c r="F2986" s="58"/>
      <c r="G2986" s="58"/>
    </row>
    <row r="2987" spans="4:7" ht="12.75">
      <c r="D2987" s="58"/>
      <c r="E2987" s="58"/>
      <c r="F2987" s="58"/>
      <c r="G2987" s="58"/>
    </row>
    <row r="2988" spans="4:7" ht="12.75">
      <c r="D2988" s="58"/>
      <c r="E2988" s="58"/>
      <c r="F2988" s="58"/>
      <c r="G2988" s="58"/>
    </row>
    <row r="2989" spans="4:7" ht="12.75">
      <c r="D2989" s="58"/>
      <c r="E2989" s="58"/>
      <c r="F2989" s="58"/>
      <c r="G2989" s="58"/>
    </row>
    <row r="2990" spans="4:7" ht="12.75">
      <c r="D2990" s="58"/>
      <c r="E2990" s="58"/>
      <c r="F2990" s="58"/>
      <c r="G2990" s="58"/>
    </row>
    <row r="2991" spans="4:7" ht="12.75">
      <c r="D2991" s="58"/>
      <c r="E2991" s="58"/>
      <c r="F2991" s="58"/>
      <c r="G2991" s="58"/>
    </row>
    <row r="2992" spans="4:7" ht="12.75">
      <c r="D2992" s="58"/>
      <c r="E2992" s="58"/>
      <c r="F2992" s="58"/>
      <c r="G2992" s="58"/>
    </row>
    <row r="2993" spans="4:7" ht="12.75">
      <c r="D2993" s="58"/>
      <c r="E2993" s="58"/>
      <c r="F2993" s="58"/>
      <c r="G2993" s="58"/>
    </row>
    <row r="2994" spans="4:7" ht="12.75">
      <c r="D2994" s="58"/>
      <c r="E2994" s="58"/>
      <c r="F2994" s="58"/>
      <c r="G2994" s="58"/>
    </row>
    <row r="2995" spans="4:7" ht="12.75">
      <c r="D2995" s="58"/>
      <c r="E2995" s="58"/>
      <c r="F2995" s="58"/>
      <c r="G2995" s="58"/>
    </row>
    <row r="2996" spans="4:7" ht="12.75">
      <c r="D2996" s="58"/>
      <c r="E2996" s="58"/>
      <c r="F2996" s="58"/>
      <c r="G2996" s="58"/>
    </row>
    <row r="2997" spans="4:7" ht="12.75">
      <c r="D2997" s="58"/>
      <c r="E2997" s="58"/>
      <c r="F2997" s="58"/>
      <c r="G2997" s="58"/>
    </row>
    <row r="2998" spans="4:7" ht="12.75">
      <c r="D2998" s="58"/>
      <c r="E2998" s="58"/>
      <c r="F2998" s="58"/>
      <c r="G2998" s="58"/>
    </row>
    <row r="2999" spans="4:7" ht="12.75">
      <c r="D2999" s="58"/>
      <c r="E2999" s="58"/>
      <c r="F2999" s="58"/>
      <c r="G2999" s="58"/>
    </row>
    <row r="3000" spans="4:7" ht="12.75">
      <c r="D3000" s="58"/>
      <c r="E3000" s="58"/>
      <c r="F3000" s="58"/>
      <c r="G3000" s="58"/>
    </row>
    <row r="3001" spans="4:7" ht="12.75">
      <c r="D3001" s="58"/>
      <c r="E3001" s="58"/>
      <c r="F3001" s="58"/>
      <c r="G3001" s="58"/>
    </row>
    <row r="3002" spans="4:7" ht="12.75">
      <c r="D3002" s="58"/>
      <c r="E3002" s="58"/>
      <c r="F3002" s="58"/>
      <c r="G3002" s="58"/>
    </row>
    <row r="3003" spans="4:7" ht="12.75">
      <c r="D3003" s="58"/>
      <c r="E3003" s="58"/>
      <c r="F3003" s="58"/>
      <c r="G3003" s="58"/>
    </row>
    <row r="3004" spans="4:7" ht="12.75">
      <c r="D3004" s="58"/>
      <c r="E3004" s="58"/>
      <c r="F3004" s="58"/>
      <c r="G3004" s="58"/>
    </row>
    <row r="3005" spans="4:7" ht="12.75">
      <c r="D3005" s="58"/>
      <c r="E3005" s="58"/>
      <c r="F3005" s="58"/>
      <c r="G3005" s="58"/>
    </row>
    <row r="3006" spans="4:7" ht="12.75">
      <c r="D3006" s="58"/>
      <c r="E3006" s="58"/>
      <c r="F3006" s="58"/>
      <c r="G3006" s="58"/>
    </row>
    <row r="3007" spans="4:7" ht="12.75">
      <c r="D3007" s="58"/>
      <c r="E3007" s="58"/>
      <c r="F3007" s="58"/>
      <c r="G3007" s="58"/>
    </row>
    <row r="3008" spans="4:7" ht="12.75">
      <c r="D3008" s="58"/>
      <c r="E3008" s="58"/>
      <c r="F3008" s="58"/>
      <c r="G3008" s="58"/>
    </row>
    <row r="3009" spans="4:7" ht="12.75">
      <c r="D3009" s="58"/>
      <c r="E3009" s="58"/>
      <c r="F3009" s="58"/>
      <c r="G3009" s="58"/>
    </row>
    <row r="3010" spans="4:7" ht="12.75">
      <c r="D3010" s="58"/>
      <c r="E3010" s="58"/>
      <c r="F3010" s="58"/>
      <c r="G3010" s="58"/>
    </row>
    <row r="3011" spans="4:7" ht="12.75">
      <c r="D3011" s="58"/>
      <c r="E3011" s="58"/>
      <c r="F3011" s="58"/>
      <c r="G3011" s="58"/>
    </row>
    <row r="3012" spans="4:7" ht="12.75">
      <c r="D3012" s="58"/>
      <c r="E3012" s="58"/>
      <c r="F3012" s="58"/>
      <c r="G3012" s="58"/>
    </row>
    <row r="3013" spans="4:7" ht="12.75">
      <c r="D3013" s="58"/>
      <c r="E3013" s="58"/>
      <c r="F3013" s="58"/>
      <c r="G3013" s="58"/>
    </row>
    <row r="3014" spans="4:7" ht="12.75">
      <c r="D3014" s="58"/>
      <c r="E3014" s="58"/>
      <c r="F3014" s="58"/>
      <c r="G3014" s="58"/>
    </row>
    <row r="3015" spans="4:7" ht="12.75">
      <c r="D3015" s="58"/>
      <c r="E3015" s="58"/>
      <c r="F3015" s="58"/>
      <c r="G3015" s="58"/>
    </row>
    <row r="3016" spans="4:7" ht="12.75">
      <c r="D3016" s="58"/>
      <c r="E3016" s="58"/>
      <c r="F3016" s="58"/>
      <c r="G3016" s="58"/>
    </row>
    <row r="3017" spans="4:7" ht="12.75">
      <c r="D3017" s="58"/>
      <c r="E3017" s="58"/>
      <c r="F3017" s="58"/>
      <c r="G3017" s="58"/>
    </row>
    <row r="3018" spans="4:7" ht="12.75">
      <c r="D3018" s="58"/>
      <c r="E3018" s="58"/>
      <c r="F3018" s="58"/>
      <c r="G3018" s="58"/>
    </row>
    <row r="3019" spans="4:7" ht="12.75">
      <c r="D3019" s="58"/>
      <c r="E3019" s="58"/>
      <c r="F3019" s="58"/>
      <c r="G3019" s="58"/>
    </row>
    <row r="3020" spans="4:7" ht="12.75">
      <c r="D3020" s="58"/>
      <c r="E3020" s="58"/>
      <c r="F3020" s="58"/>
      <c r="G3020" s="58"/>
    </row>
    <row r="3021" spans="4:7" ht="12.75">
      <c r="D3021" s="58"/>
      <c r="E3021" s="58"/>
      <c r="F3021" s="58"/>
      <c r="G3021" s="58"/>
    </row>
    <row r="3022" spans="4:7" ht="12.75">
      <c r="D3022" s="58"/>
      <c r="E3022" s="58"/>
      <c r="F3022" s="58"/>
      <c r="G3022" s="58"/>
    </row>
    <row r="3023" spans="4:7" ht="12.75">
      <c r="D3023" s="58"/>
      <c r="E3023" s="58"/>
      <c r="F3023" s="58"/>
      <c r="G3023" s="58"/>
    </row>
    <row r="3024" spans="4:7" ht="12.75">
      <c r="D3024" s="58"/>
      <c r="E3024" s="58"/>
      <c r="F3024" s="58"/>
      <c r="G3024" s="58"/>
    </row>
    <row r="3025" spans="4:7" ht="12.75">
      <c r="D3025" s="58"/>
      <c r="E3025" s="58"/>
      <c r="F3025" s="58"/>
      <c r="G3025" s="58"/>
    </row>
    <row r="3026" spans="4:7" ht="12.75">
      <c r="D3026" s="58"/>
      <c r="E3026" s="58"/>
      <c r="F3026" s="58"/>
      <c r="G3026" s="58"/>
    </row>
    <row r="3027" spans="4:7" ht="12.75">
      <c r="D3027" s="58"/>
      <c r="E3027" s="58"/>
      <c r="F3027" s="58"/>
      <c r="G3027" s="58"/>
    </row>
    <row r="3028" spans="4:7" ht="12.75">
      <c r="D3028" s="58"/>
      <c r="E3028" s="58"/>
      <c r="F3028" s="58"/>
      <c r="G3028" s="58"/>
    </row>
    <row r="3029" spans="4:7" ht="12.75">
      <c r="D3029" s="58"/>
      <c r="E3029" s="58"/>
      <c r="F3029" s="58"/>
      <c r="G3029" s="58"/>
    </row>
    <row r="3030" spans="4:7" ht="12.75">
      <c r="D3030" s="58"/>
      <c r="E3030" s="58"/>
      <c r="F3030" s="58"/>
      <c r="G3030" s="58"/>
    </row>
    <row r="3031" spans="4:7" ht="12.75">
      <c r="D3031" s="58"/>
      <c r="E3031" s="58"/>
      <c r="F3031" s="58"/>
      <c r="G3031" s="58"/>
    </row>
    <row r="3032" spans="4:7" ht="12.75">
      <c r="D3032" s="58"/>
      <c r="E3032" s="58"/>
      <c r="F3032" s="58"/>
      <c r="G3032" s="58"/>
    </row>
    <row r="3033" spans="4:7" ht="12.75">
      <c r="D3033" s="58"/>
      <c r="E3033" s="58"/>
      <c r="F3033" s="58"/>
      <c r="G3033" s="58"/>
    </row>
    <row r="3034" spans="4:7" ht="12.75">
      <c r="D3034" s="58"/>
      <c r="E3034" s="58"/>
      <c r="F3034" s="58"/>
      <c r="G3034" s="58"/>
    </row>
    <row r="3035" spans="4:7" ht="12.75">
      <c r="D3035" s="58"/>
      <c r="E3035" s="58"/>
      <c r="F3035" s="58"/>
      <c r="G3035" s="58"/>
    </row>
    <row r="3036" spans="4:7" ht="12.75">
      <c r="D3036" s="58"/>
      <c r="E3036" s="58"/>
      <c r="F3036" s="58"/>
      <c r="G3036" s="58"/>
    </row>
    <row r="3037" spans="4:7" ht="12.75">
      <c r="D3037" s="58"/>
      <c r="E3037" s="58"/>
      <c r="F3037" s="58"/>
      <c r="G3037" s="58"/>
    </row>
    <row r="3038" spans="4:7" ht="12.75">
      <c r="D3038" s="58"/>
      <c r="E3038" s="58"/>
      <c r="F3038" s="58"/>
      <c r="G3038" s="58"/>
    </row>
    <row r="3039" spans="4:7" ht="12.75">
      <c r="D3039" s="58"/>
      <c r="E3039" s="58"/>
      <c r="F3039" s="58"/>
      <c r="G3039" s="58"/>
    </row>
    <row r="3040" spans="4:7" ht="12.75">
      <c r="D3040" s="58"/>
      <c r="E3040" s="58"/>
      <c r="F3040" s="58"/>
      <c r="G3040" s="58"/>
    </row>
    <row r="3041" spans="4:7" ht="12.75">
      <c r="D3041" s="58"/>
      <c r="E3041" s="58"/>
      <c r="F3041" s="58"/>
      <c r="G3041" s="58"/>
    </row>
    <row r="3042" spans="4:7" ht="12.75">
      <c r="D3042" s="58"/>
      <c r="E3042" s="58"/>
      <c r="F3042" s="58"/>
      <c r="G3042" s="58"/>
    </row>
    <row r="3043" spans="4:7" ht="12.75">
      <c r="D3043" s="58"/>
      <c r="E3043" s="58"/>
      <c r="F3043" s="58"/>
      <c r="G3043" s="58"/>
    </row>
    <row r="3044" spans="4:7" ht="12.75">
      <c r="D3044" s="58"/>
      <c r="E3044" s="58"/>
      <c r="F3044" s="58"/>
      <c r="G3044" s="58"/>
    </row>
    <row r="3045" spans="4:7" ht="12.75">
      <c r="D3045" s="58"/>
      <c r="E3045" s="58"/>
      <c r="F3045" s="58"/>
      <c r="G3045" s="58"/>
    </row>
    <row r="3046" spans="4:7" ht="12.75">
      <c r="D3046" s="58"/>
      <c r="E3046" s="58"/>
      <c r="F3046" s="58"/>
      <c r="G3046" s="58"/>
    </row>
    <row r="3047" spans="4:7" ht="12.75">
      <c r="D3047" s="58"/>
      <c r="E3047" s="58"/>
      <c r="F3047" s="58"/>
      <c r="G3047" s="58"/>
    </row>
    <row r="3048" spans="4:7" ht="12.75">
      <c r="D3048" s="58"/>
      <c r="E3048" s="58"/>
      <c r="F3048" s="58"/>
      <c r="G3048" s="58"/>
    </row>
    <row r="3049" spans="4:7" ht="12.75">
      <c r="D3049" s="58"/>
      <c r="E3049" s="58"/>
      <c r="F3049" s="58"/>
      <c r="G3049" s="58"/>
    </row>
    <row r="3050" spans="4:7" ht="12.75">
      <c r="D3050" s="58"/>
      <c r="E3050" s="58"/>
      <c r="F3050" s="58"/>
      <c r="G3050" s="58"/>
    </row>
    <row r="3051" spans="4:7" ht="12.75">
      <c r="D3051" s="58"/>
      <c r="E3051" s="58"/>
      <c r="F3051" s="58"/>
      <c r="G3051" s="58"/>
    </row>
    <row r="3052" spans="4:7" ht="12.75">
      <c r="D3052" s="58"/>
      <c r="E3052" s="58"/>
      <c r="F3052" s="58"/>
      <c r="G3052" s="58"/>
    </row>
    <row r="3053" spans="4:7" ht="12.75">
      <c r="D3053" s="58"/>
      <c r="E3053" s="58"/>
      <c r="F3053" s="58"/>
      <c r="G3053" s="58"/>
    </row>
    <row r="3054" spans="4:7" ht="12.75">
      <c r="D3054" s="58"/>
      <c r="E3054" s="58"/>
      <c r="F3054" s="58"/>
      <c r="G3054" s="58"/>
    </row>
    <row r="3055" spans="4:7" ht="12.75">
      <c r="D3055" s="58"/>
      <c r="E3055" s="58"/>
      <c r="F3055" s="58"/>
      <c r="G3055" s="58"/>
    </row>
    <row r="3056" spans="4:7" ht="12.75">
      <c r="D3056" s="58"/>
      <c r="E3056" s="58"/>
      <c r="F3056" s="58"/>
      <c r="G3056" s="58"/>
    </row>
    <row r="3057" spans="4:7" ht="12.75">
      <c r="D3057" s="58"/>
      <c r="E3057" s="58"/>
      <c r="F3057" s="58"/>
      <c r="G3057" s="58"/>
    </row>
    <row r="3058" spans="4:7" ht="12.75">
      <c r="D3058" s="58"/>
      <c r="E3058" s="58"/>
      <c r="F3058" s="58"/>
      <c r="G3058" s="58"/>
    </row>
    <row r="3059" spans="4:7" ht="12.75">
      <c r="D3059" s="58"/>
      <c r="E3059" s="58"/>
      <c r="F3059" s="58"/>
      <c r="G3059" s="58"/>
    </row>
    <row r="3060" spans="4:7" ht="12.75">
      <c r="D3060" s="58"/>
      <c r="E3060" s="58"/>
      <c r="F3060" s="58"/>
      <c r="G3060" s="58"/>
    </row>
    <row r="3061" spans="4:7" ht="12.75">
      <c r="D3061" s="58"/>
      <c r="E3061" s="58"/>
      <c r="F3061" s="58"/>
      <c r="G3061" s="58"/>
    </row>
    <row r="3062" spans="4:7" ht="12.75">
      <c r="D3062" s="58"/>
      <c r="E3062" s="58"/>
      <c r="F3062" s="58"/>
      <c r="G3062" s="58"/>
    </row>
    <row r="3063" spans="4:7" ht="12.75">
      <c r="D3063" s="58"/>
      <c r="E3063" s="58"/>
      <c r="F3063" s="58"/>
      <c r="G3063" s="58"/>
    </row>
    <row r="3064" spans="4:7" ht="12.75">
      <c r="D3064" s="58"/>
      <c r="E3064" s="58"/>
      <c r="F3064" s="58"/>
      <c r="G3064" s="58"/>
    </row>
    <row r="3065" spans="4:7" ht="12.75">
      <c r="D3065" s="58"/>
      <c r="E3065" s="58"/>
      <c r="F3065" s="58"/>
      <c r="G3065" s="58"/>
    </row>
    <row r="3066" spans="4:7" ht="12.75">
      <c r="D3066" s="58"/>
      <c r="E3066" s="58"/>
      <c r="F3066" s="58"/>
      <c r="G3066" s="58"/>
    </row>
    <row r="3067" spans="4:7" ht="12.75">
      <c r="D3067" s="58"/>
      <c r="E3067" s="58"/>
      <c r="F3067" s="58"/>
      <c r="G3067" s="58"/>
    </row>
    <row r="3068" spans="4:7" ht="12.75">
      <c r="D3068" s="58"/>
      <c r="E3068" s="58"/>
      <c r="F3068" s="58"/>
      <c r="G3068" s="58"/>
    </row>
    <row r="3069" spans="4:7" ht="12.75">
      <c r="D3069" s="58"/>
      <c r="E3069" s="58"/>
      <c r="F3069" s="58"/>
      <c r="G3069" s="58"/>
    </row>
    <row r="3070" spans="4:7" ht="12.75">
      <c r="D3070" s="58"/>
      <c r="E3070" s="58"/>
      <c r="F3070" s="58"/>
      <c r="G3070" s="58"/>
    </row>
    <row r="3071" spans="4:7" ht="12.75">
      <c r="D3071" s="58"/>
      <c r="E3071" s="58"/>
      <c r="F3071" s="58"/>
      <c r="G3071" s="58"/>
    </row>
    <row r="3072" spans="4:7" ht="12.75">
      <c r="D3072" s="58"/>
      <c r="E3072" s="58"/>
      <c r="F3072" s="58"/>
      <c r="G3072" s="58"/>
    </row>
    <row r="3073" spans="4:7" ht="12.75">
      <c r="D3073" s="58"/>
      <c r="E3073" s="58"/>
      <c r="F3073" s="58"/>
      <c r="G3073" s="58"/>
    </row>
    <row r="3074" spans="4:7" ht="12.75">
      <c r="D3074" s="58"/>
      <c r="E3074" s="58"/>
      <c r="F3074" s="58"/>
      <c r="G3074" s="58"/>
    </row>
    <row r="3075" spans="4:7" ht="12.75">
      <c r="D3075" s="58"/>
      <c r="E3075" s="58"/>
      <c r="F3075" s="58"/>
      <c r="G3075" s="58"/>
    </row>
    <row r="3076" spans="4:7" ht="12.75">
      <c r="D3076" s="58"/>
      <c r="E3076" s="58"/>
      <c r="F3076" s="58"/>
      <c r="G3076" s="58"/>
    </row>
    <row r="3077" spans="4:7" ht="12.75">
      <c r="D3077" s="58"/>
      <c r="E3077" s="58"/>
      <c r="F3077" s="58"/>
      <c r="G3077" s="58"/>
    </row>
    <row r="3078" spans="4:7" ht="12.75">
      <c r="D3078" s="58"/>
      <c r="E3078" s="58"/>
      <c r="F3078" s="58"/>
      <c r="G3078" s="58"/>
    </row>
    <row r="3079" spans="4:7" ht="12.75">
      <c r="D3079" s="58"/>
      <c r="E3079" s="58"/>
      <c r="F3079" s="58"/>
      <c r="G3079" s="58"/>
    </row>
    <row r="3080" spans="4:7" ht="12.75">
      <c r="D3080" s="58"/>
      <c r="E3080" s="58"/>
      <c r="F3080" s="58"/>
      <c r="G3080" s="58"/>
    </row>
    <row r="3081" spans="4:7" ht="12.75">
      <c r="D3081" s="58"/>
      <c r="E3081" s="58"/>
      <c r="F3081" s="58"/>
      <c r="G3081" s="58"/>
    </row>
    <row r="3082" spans="4:7" ht="12.75">
      <c r="D3082" s="58"/>
      <c r="E3082" s="58"/>
      <c r="F3082" s="58"/>
      <c r="G3082" s="58"/>
    </row>
    <row r="3083" spans="4:7" ht="12.75">
      <c r="D3083" s="58"/>
      <c r="E3083" s="58"/>
      <c r="F3083" s="58"/>
      <c r="G3083" s="58"/>
    </row>
    <row r="3084" spans="4:7" ht="12.75">
      <c r="D3084" s="58"/>
      <c r="E3084" s="58"/>
      <c r="F3084" s="58"/>
      <c r="G3084" s="58"/>
    </row>
    <row r="3085" spans="4:7" ht="12.75">
      <c r="D3085" s="58"/>
      <c r="E3085" s="58"/>
      <c r="F3085" s="58"/>
      <c r="G3085" s="58"/>
    </row>
    <row r="3086" spans="4:7" ht="12.75">
      <c r="D3086" s="58"/>
      <c r="E3086" s="58"/>
      <c r="F3086" s="58"/>
      <c r="G3086" s="58"/>
    </row>
    <row r="3087" spans="4:7" ht="12.75">
      <c r="D3087" s="58"/>
      <c r="E3087" s="58"/>
      <c r="F3087" s="58"/>
      <c r="G3087" s="58"/>
    </row>
    <row r="3088" spans="4:7" ht="12.75">
      <c r="D3088" s="58"/>
      <c r="E3088" s="58"/>
      <c r="F3088" s="58"/>
      <c r="G3088" s="58"/>
    </row>
    <row r="3089" spans="4:7" ht="12.75">
      <c r="D3089" s="58"/>
      <c r="E3089" s="58"/>
      <c r="F3089" s="58"/>
      <c r="G3089" s="58"/>
    </row>
    <row r="3090" spans="4:7" ht="12.75">
      <c r="D3090" s="58"/>
      <c r="E3090" s="58"/>
      <c r="F3090" s="58"/>
      <c r="G3090" s="58"/>
    </row>
    <row r="3091" spans="4:7" ht="12.75">
      <c r="D3091" s="58"/>
      <c r="E3091" s="58"/>
      <c r="F3091" s="58"/>
      <c r="G3091" s="58"/>
    </row>
    <row r="3092" spans="4:7" ht="12.75">
      <c r="D3092" s="58"/>
      <c r="E3092" s="58"/>
      <c r="F3092" s="58"/>
      <c r="G3092" s="58"/>
    </row>
    <row r="3093" spans="4:7" ht="12.75">
      <c r="D3093" s="58"/>
      <c r="E3093" s="58"/>
      <c r="F3093" s="58"/>
      <c r="G3093" s="58"/>
    </row>
    <row r="3094" spans="4:7" ht="12.75">
      <c r="D3094" s="58"/>
      <c r="E3094" s="58"/>
      <c r="F3094" s="58"/>
      <c r="G3094" s="58"/>
    </row>
    <row r="3095" spans="4:7" ht="12.75">
      <c r="D3095" s="58"/>
      <c r="E3095" s="58"/>
      <c r="F3095" s="58"/>
      <c r="G3095" s="58"/>
    </row>
    <row r="3096" spans="4:7" ht="12.75">
      <c r="D3096" s="58"/>
      <c r="E3096" s="58"/>
      <c r="F3096" s="58"/>
      <c r="G3096" s="58"/>
    </row>
    <row r="3097" spans="4:7" ht="12.75">
      <c r="D3097" s="58"/>
      <c r="E3097" s="58"/>
      <c r="F3097" s="58"/>
      <c r="G3097" s="58"/>
    </row>
    <row r="3098" spans="4:7" ht="12.75">
      <c r="D3098" s="58"/>
      <c r="E3098" s="58"/>
      <c r="F3098" s="58"/>
      <c r="G3098" s="58"/>
    </row>
    <row r="3099" spans="4:7" ht="12.75">
      <c r="D3099" s="58"/>
      <c r="E3099" s="58"/>
      <c r="F3099" s="58"/>
      <c r="G3099" s="58"/>
    </row>
    <row r="3100" spans="4:7" ht="12.75">
      <c r="D3100" s="58"/>
      <c r="E3100" s="58"/>
      <c r="F3100" s="58"/>
      <c r="G3100" s="58"/>
    </row>
    <row r="3101" spans="4:7" ht="12.75">
      <c r="D3101" s="58"/>
      <c r="E3101" s="58"/>
      <c r="F3101" s="58"/>
      <c r="G3101" s="58"/>
    </row>
    <row r="3102" spans="4:7" ht="12.75">
      <c r="D3102" s="58"/>
      <c r="E3102" s="58"/>
      <c r="F3102" s="58"/>
      <c r="G3102" s="58"/>
    </row>
    <row r="3103" spans="4:7" ht="12.75">
      <c r="D3103" s="58"/>
      <c r="E3103" s="58"/>
      <c r="F3103" s="58"/>
      <c r="G3103" s="58"/>
    </row>
    <row r="3104" spans="4:7" ht="12.75">
      <c r="D3104" s="58"/>
      <c r="E3104" s="58"/>
      <c r="F3104" s="58"/>
      <c r="G3104" s="58"/>
    </row>
    <row r="3105" spans="4:7" ht="12.75">
      <c r="D3105" s="58"/>
      <c r="E3105" s="58"/>
      <c r="F3105" s="58"/>
      <c r="G3105" s="58"/>
    </row>
    <row r="3106" spans="4:7" ht="12.75">
      <c r="D3106" s="58"/>
      <c r="E3106" s="58"/>
      <c r="F3106" s="58"/>
      <c r="G3106" s="58"/>
    </row>
    <row r="3107" spans="4:7" ht="12.75">
      <c r="D3107" s="58"/>
      <c r="E3107" s="58"/>
      <c r="F3107" s="58"/>
      <c r="G3107" s="58"/>
    </row>
    <row r="3108" spans="4:7" ht="12.75">
      <c r="D3108" s="58"/>
      <c r="E3108" s="58"/>
      <c r="F3108" s="58"/>
      <c r="G3108" s="58"/>
    </row>
    <row r="3109" spans="4:7" ht="12.75">
      <c r="D3109" s="58"/>
      <c r="E3109" s="58"/>
      <c r="F3109" s="58"/>
      <c r="G3109" s="58"/>
    </row>
    <row r="3110" spans="4:7" ht="12.75">
      <c r="D3110" s="58"/>
      <c r="E3110" s="58"/>
      <c r="F3110" s="58"/>
      <c r="G3110" s="58"/>
    </row>
    <row r="3111" spans="4:7" ht="12.75">
      <c r="D3111" s="58"/>
      <c r="E3111" s="58"/>
      <c r="F3111" s="58"/>
      <c r="G3111" s="58"/>
    </row>
    <row r="3112" spans="4:7" ht="12.75">
      <c r="D3112" s="58"/>
      <c r="E3112" s="58"/>
      <c r="F3112" s="58"/>
      <c r="G3112" s="58"/>
    </row>
    <row r="3113" spans="4:7" ht="12.75">
      <c r="D3113" s="58"/>
      <c r="E3113" s="58"/>
      <c r="F3113" s="58"/>
      <c r="G3113" s="58"/>
    </row>
    <row r="3114" spans="4:7" ht="12.75">
      <c r="D3114" s="58"/>
      <c r="E3114" s="58"/>
      <c r="F3114" s="58"/>
      <c r="G3114" s="58"/>
    </row>
    <row r="3115" spans="4:7" ht="12.75">
      <c r="D3115" s="58"/>
      <c r="E3115" s="58"/>
      <c r="F3115" s="58"/>
      <c r="G3115" s="58"/>
    </row>
    <row r="3116" spans="4:7" ht="12.75">
      <c r="D3116" s="58"/>
      <c r="E3116" s="58"/>
      <c r="F3116" s="58"/>
      <c r="G3116" s="58"/>
    </row>
    <row r="3117" spans="4:7" ht="12.75">
      <c r="D3117" s="58"/>
      <c r="E3117" s="58"/>
      <c r="F3117" s="58"/>
      <c r="G3117" s="58"/>
    </row>
    <row r="3118" spans="4:7" ht="12.75">
      <c r="D3118" s="58"/>
      <c r="E3118" s="58"/>
      <c r="F3118" s="58"/>
      <c r="G3118" s="58"/>
    </row>
    <row r="3119" spans="4:7" ht="12.75">
      <c r="D3119" s="58"/>
      <c r="E3119" s="58"/>
      <c r="F3119" s="58"/>
      <c r="G3119" s="58"/>
    </row>
    <row r="3120" spans="4:7" ht="12.75">
      <c r="D3120" s="58"/>
      <c r="E3120" s="58"/>
      <c r="F3120" s="58"/>
      <c r="G3120" s="58"/>
    </row>
    <row r="3121" spans="4:7" ht="12.75">
      <c r="D3121" s="58"/>
      <c r="E3121" s="58"/>
      <c r="F3121" s="58"/>
      <c r="G3121" s="58"/>
    </row>
    <row r="3122" spans="4:7" ht="12.75">
      <c r="D3122" s="58"/>
      <c r="E3122" s="58"/>
      <c r="F3122" s="58"/>
      <c r="G3122" s="58"/>
    </row>
    <row r="3123" spans="4:7" ht="12.75">
      <c r="D3123" s="58"/>
      <c r="E3123" s="58"/>
      <c r="F3123" s="58"/>
      <c r="G3123" s="58"/>
    </row>
    <row r="3124" spans="4:7" ht="12.75">
      <c r="D3124" s="58"/>
      <c r="E3124" s="58"/>
      <c r="F3124" s="58"/>
      <c r="G3124" s="58"/>
    </row>
    <row r="3125" spans="4:7" ht="12.75">
      <c r="D3125" s="58"/>
      <c r="E3125" s="58"/>
      <c r="F3125" s="58"/>
      <c r="G3125" s="58"/>
    </row>
    <row r="3126" spans="4:7" ht="12.75">
      <c r="D3126" s="58"/>
      <c r="E3126" s="58"/>
      <c r="F3126" s="58"/>
      <c r="G3126" s="58"/>
    </row>
    <row r="3127" spans="4:7" ht="12.75">
      <c r="D3127" s="58"/>
      <c r="E3127" s="58"/>
      <c r="F3127" s="58"/>
      <c r="G3127" s="58"/>
    </row>
    <row r="3128" spans="4:7" ht="12.75">
      <c r="D3128" s="58"/>
      <c r="E3128" s="58"/>
      <c r="F3128" s="58"/>
      <c r="G3128" s="58"/>
    </row>
    <row r="3129" spans="4:7" ht="12.75">
      <c r="D3129" s="58"/>
      <c r="E3129" s="58"/>
      <c r="F3129" s="58"/>
      <c r="G3129" s="58"/>
    </row>
    <row r="3130" spans="4:7" ht="12.75">
      <c r="D3130" s="58"/>
      <c r="E3130" s="58"/>
      <c r="F3130" s="58"/>
      <c r="G3130" s="58"/>
    </row>
    <row r="3131" spans="4:7" ht="12.75">
      <c r="D3131" s="58"/>
      <c r="E3131" s="58"/>
      <c r="F3131" s="58"/>
      <c r="G3131" s="58"/>
    </row>
    <row r="3132" spans="4:7" ht="12.75">
      <c r="D3132" s="58"/>
      <c r="E3132" s="58"/>
      <c r="F3132" s="58"/>
      <c r="G3132" s="58"/>
    </row>
    <row r="3133" spans="4:7" ht="12.75">
      <c r="D3133" s="58"/>
      <c r="E3133" s="58"/>
      <c r="F3133" s="58"/>
      <c r="G3133" s="58"/>
    </row>
    <row r="3134" spans="4:7" ht="12.75">
      <c r="D3134" s="58"/>
      <c r="E3134" s="58"/>
      <c r="F3134" s="58"/>
      <c r="G3134" s="58"/>
    </row>
    <row r="3135" spans="4:7" ht="12.75">
      <c r="D3135" s="58"/>
      <c r="E3135" s="58"/>
      <c r="F3135" s="58"/>
      <c r="G3135" s="58"/>
    </row>
    <row r="3136" spans="4:7" ht="12.75">
      <c r="D3136" s="58"/>
      <c r="E3136" s="58"/>
      <c r="F3136" s="58"/>
      <c r="G3136" s="58"/>
    </row>
    <row r="3137" spans="4:7" ht="12.75">
      <c r="D3137" s="58"/>
      <c r="E3137" s="58"/>
      <c r="F3137" s="58"/>
      <c r="G3137" s="58"/>
    </row>
    <row r="3138" spans="4:7" ht="12.75">
      <c r="D3138" s="58"/>
      <c r="E3138" s="58"/>
      <c r="F3138" s="58"/>
      <c r="G3138" s="58"/>
    </row>
    <row r="3139" spans="4:7" ht="12.75">
      <c r="D3139" s="58"/>
      <c r="E3139" s="58"/>
      <c r="F3139" s="58"/>
      <c r="G3139" s="58"/>
    </row>
    <row r="3140" spans="4:7" ht="12.75">
      <c r="D3140" s="58"/>
      <c r="E3140" s="58"/>
      <c r="F3140" s="58"/>
      <c r="G3140" s="58"/>
    </row>
    <row r="3141" spans="4:7" ht="12.75">
      <c r="D3141" s="58"/>
      <c r="E3141" s="58"/>
      <c r="F3141" s="58"/>
      <c r="G3141" s="58"/>
    </row>
    <row r="3142" spans="4:7" ht="12.75">
      <c r="D3142" s="58"/>
      <c r="E3142" s="58"/>
      <c r="F3142" s="58"/>
      <c r="G3142" s="58"/>
    </row>
    <row r="3143" spans="4:7" ht="12.75">
      <c r="D3143" s="58"/>
      <c r="E3143" s="58"/>
      <c r="F3143" s="58"/>
      <c r="G3143" s="58"/>
    </row>
    <row r="3144" spans="4:7" ht="12.75">
      <c r="D3144" s="58"/>
      <c r="E3144" s="58"/>
      <c r="F3144" s="58"/>
      <c r="G3144" s="58"/>
    </row>
    <row r="3145" spans="4:7" ht="12.75">
      <c r="D3145" s="58"/>
      <c r="E3145" s="58"/>
      <c r="F3145" s="58"/>
      <c r="G3145" s="58"/>
    </row>
    <row r="3146" spans="4:7" ht="12.75">
      <c r="D3146" s="58"/>
      <c r="E3146" s="58"/>
      <c r="F3146" s="58"/>
      <c r="G3146" s="58"/>
    </row>
    <row r="3147" spans="4:7" ht="12.75">
      <c r="D3147" s="58"/>
      <c r="E3147" s="58"/>
      <c r="F3147" s="58"/>
      <c r="G3147" s="58"/>
    </row>
    <row r="3148" spans="4:7" ht="12.75">
      <c r="D3148" s="58"/>
      <c r="E3148" s="58"/>
      <c r="F3148" s="58"/>
      <c r="G3148" s="58"/>
    </row>
    <row r="3149" spans="4:7" ht="12.75">
      <c r="D3149" s="58"/>
      <c r="E3149" s="58"/>
      <c r="F3149" s="58"/>
      <c r="G3149" s="58"/>
    </row>
    <row r="3150" spans="4:7" ht="12.75">
      <c r="D3150" s="58"/>
      <c r="E3150" s="58"/>
      <c r="F3150" s="58"/>
      <c r="G3150" s="58"/>
    </row>
    <row r="3151" spans="4:7" ht="12.75">
      <c r="D3151" s="58"/>
      <c r="E3151" s="58"/>
      <c r="F3151" s="58"/>
      <c r="G3151" s="58"/>
    </row>
    <row r="3152" spans="4:7" ht="12.75">
      <c r="D3152" s="58"/>
      <c r="E3152" s="58"/>
      <c r="F3152" s="58"/>
      <c r="G3152" s="58"/>
    </row>
    <row r="3153" spans="4:7" ht="12.75">
      <c r="D3153" s="58"/>
      <c r="E3153" s="58"/>
      <c r="F3153" s="58"/>
      <c r="G3153" s="58"/>
    </row>
    <row r="3154" spans="4:7" ht="12.75">
      <c r="D3154" s="58"/>
      <c r="E3154" s="58"/>
      <c r="F3154" s="58"/>
      <c r="G3154" s="58"/>
    </row>
    <row r="3155" spans="4:7" ht="12.75">
      <c r="D3155" s="58"/>
      <c r="E3155" s="58"/>
      <c r="F3155" s="58"/>
      <c r="G3155" s="58"/>
    </row>
    <row r="3156" spans="4:7" ht="12.75">
      <c r="D3156" s="58"/>
      <c r="E3156" s="58"/>
      <c r="F3156" s="58"/>
      <c r="G3156" s="58"/>
    </row>
    <row r="3157" spans="4:7" ht="12.75">
      <c r="D3157" s="58"/>
      <c r="E3157" s="58"/>
      <c r="F3157" s="58"/>
      <c r="G3157" s="58"/>
    </row>
    <row r="3158" spans="4:7" ht="12.75">
      <c r="D3158" s="58"/>
      <c r="E3158" s="58"/>
      <c r="F3158" s="58"/>
      <c r="G3158" s="58"/>
    </row>
    <row r="3159" spans="4:7" ht="12.75">
      <c r="D3159" s="58"/>
      <c r="E3159" s="58"/>
      <c r="F3159" s="58"/>
      <c r="G3159" s="58"/>
    </row>
    <row r="3160" spans="4:7" ht="12.75">
      <c r="D3160" s="58"/>
      <c r="E3160" s="58"/>
      <c r="F3160" s="58"/>
      <c r="G3160" s="58"/>
    </row>
    <row r="3161" spans="4:7" ht="12.75">
      <c r="D3161" s="58"/>
      <c r="E3161" s="58"/>
      <c r="F3161" s="58"/>
      <c r="G3161" s="58"/>
    </row>
    <row r="3162" spans="4:7" ht="12.75">
      <c r="D3162" s="58"/>
      <c r="E3162" s="58"/>
      <c r="F3162" s="58"/>
      <c r="G3162" s="58"/>
    </row>
    <row r="3163" spans="4:7" ht="12.75">
      <c r="D3163" s="58"/>
      <c r="E3163" s="58"/>
      <c r="F3163" s="58"/>
      <c r="G3163" s="58"/>
    </row>
    <row r="3164" spans="4:7" ht="12.75">
      <c r="D3164" s="58"/>
      <c r="E3164" s="58"/>
      <c r="F3164" s="58"/>
      <c r="G3164" s="58"/>
    </row>
    <row r="3165" spans="4:7" ht="12.75">
      <c r="D3165" s="58"/>
      <c r="E3165" s="58"/>
      <c r="F3165" s="58"/>
      <c r="G3165" s="58"/>
    </row>
    <row r="3166" spans="4:7" ht="12.75">
      <c r="D3166" s="58"/>
      <c r="E3166" s="58"/>
      <c r="F3166" s="58"/>
      <c r="G3166" s="58"/>
    </row>
    <row r="3167" spans="4:7" ht="12.75">
      <c r="D3167" s="58"/>
      <c r="E3167" s="58"/>
      <c r="F3167" s="58"/>
      <c r="G3167" s="58"/>
    </row>
    <row r="3168" spans="4:7" ht="12.75">
      <c r="D3168" s="58"/>
      <c r="E3168" s="58"/>
      <c r="F3168" s="58"/>
      <c r="G3168" s="58"/>
    </row>
    <row r="3169" spans="4:7" ht="12.75">
      <c r="D3169" s="58"/>
      <c r="E3169" s="58"/>
      <c r="F3169" s="58"/>
      <c r="G3169" s="58"/>
    </row>
    <row r="3170" spans="4:7" ht="12.75">
      <c r="D3170" s="58"/>
      <c r="E3170" s="58"/>
      <c r="F3170" s="58"/>
      <c r="G3170" s="58"/>
    </row>
    <row r="3171" spans="4:7" ht="12.75">
      <c r="D3171" s="58"/>
      <c r="E3171" s="58"/>
      <c r="F3171" s="58"/>
      <c r="G3171" s="58"/>
    </row>
    <row r="3172" spans="4:7" ht="12.75">
      <c r="D3172" s="58"/>
      <c r="E3172" s="58"/>
      <c r="F3172" s="58"/>
      <c r="G3172" s="58"/>
    </row>
    <row r="3173" spans="4:7" ht="12.75">
      <c r="D3173" s="58"/>
      <c r="E3173" s="58"/>
      <c r="F3173" s="58"/>
      <c r="G3173" s="58"/>
    </row>
    <row r="3174" spans="4:7" ht="12.75">
      <c r="D3174" s="58"/>
      <c r="E3174" s="58"/>
      <c r="F3174" s="58"/>
      <c r="G3174" s="58"/>
    </row>
    <row r="3175" spans="4:7" ht="12.75">
      <c r="D3175" s="58"/>
      <c r="E3175" s="58"/>
      <c r="F3175" s="58"/>
      <c r="G3175" s="58"/>
    </row>
    <row r="3176" spans="4:7" ht="12.75">
      <c r="D3176" s="58"/>
      <c r="E3176" s="58"/>
      <c r="F3176" s="58"/>
      <c r="G3176" s="58"/>
    </row>
    <row r="3177" spans="4:7" ht="12.75">
      <c r="D3177" s="58"/>
      <c r="E3177" s="58"/>
      <c r="F3177" s="58"/>
      <c r="G3177" s="58"/>
    </row>
    <row r="3178" spans="4:7" ht="12.75">
      <c r="D3178" s="58"/>
      <c r="E3178" s="58"/>
      <c r="F3178" s="58"/>
      <c r="G3178" s="58"/>
    </row>
    <row r="3179" spans="4:7" ht="12.75">
      <c r="D3179" s="58"/>
      <c r="E3179" s="58"/>
      <c r="F3179" s="58"/>
      <c r="G3179" s="58"/>
    </row>
    <row r="3180" spans="4:7" ht="12.75">
      <c r="D3180" s="58"/>
      <c r="E3180" s="58"/>
      <c r="F3180" s="58"/>
      <c r="G3180" s="58"/>
    </row>
    <row r="3181" spans="4:7" ht="12.75">
      <c r="D3181" s="58"/>
      <c r="E3181" s="58"/>
      <c r="F3181" s="58"/>
      <c r="G3181" s="58"/>
    </row>
    <row r="3182" spans="4:7" ht="12.75">
      <c r="D3182" s="58"/>
      <c r="E3182" s="58"/>
      <c r="F3182" s="58"/>
      <c r="G3182" s="58"/>
    </row>
    <row r="3183" spans="4:7" ht="12.75">
      <c r="D3183" s="58"/>
      <c r="E3183" s="58"/>
      <c r="F3183" s="58"/>
      <c r="G3183" s="58"/>
    </row>
    <row r="3184" spans="4:7" ht="12.75">
      <c r="D3184" s="58"/>
      <c r="E3184" s="58"/>
      <c r="F3184" s="58"/>
      <c r="G3184" s="58"/>
    </row>
    <row r="3185" spans="4:7" ht="12.75">
      <c r="D3185" s="58"/>
      <c r="E3185" s="58"/>
      <c r="F3185" s="58"/>
      <c r="G3185" s="58"/>
    </row>
    <row r="3186" spans="4:7" ht="12.75">
      <c r="D3186" s="58"/>
      <c r="E3186" s="58"/>
      <c r="F3186" s="58"/>
      <c r="G3186" s="58"/>
    </row>
    <row r="3187" spans="4:7" ht="12.75">
      <c r="D3187" s="58"/>
      <c r="E3187" s="58"/>
      <c r="F3187" s="58"/>
      <c r="G3187" s="58"/>
    </row>
    <row r="3188" spans="4:7" ht="12.75">
      <c r="D3188" s="58"/>
      <c r="E3188" s="58"/>
      <c r="F3188" s="58"/>
      <c r="G3188" s="58"/>
    </row>
    <row r="3189" spans="4:7" ht="12.75">
      <c r="D3189" s="58"/>
      <c r="E3189" s="58"/>
      <c r="F3189" s="58"/>
      <c r="G3189" s="58"/>
    </row>
    <row r="3190" spans="4:7" ht="12.75">
      <c r="D3190" s="58"/>
      <c r="E3190" s="58"/>
      <c r="F3190" s="58"/>
      <c r="G3190" s="58"/>
    </row>
    <row r="3191" spans="4:7" ht="12.75">
      <c r="D3191" s="58"/>
      <c r="E3191" s="58"/>
      <c r="F3191" s="58"/>
      <c r="G3191" s="58"/>
    </row>
    <row r="3192" spans="4:7" ht="12.75">
      <c r="D3192" s="58"/>
      <c r="E3192" s="58"/>
      <c r="F3192" s="58"/>
      <c r="G3192" s="58"/>
    </row>
    <row r="3193" spans="4:7" ht="12.75">
      <c r="D3193" s="58"/>
      <c r="E3193" s="58"/>
      <c r="F3193" s="58"/>
      <c r="G3193" s="58"/>
    </row>
    <row r="3194" spans="4:7" ht="12.75">
      <c r="D3194" s="58"/>
      <c r="E3194" s="58"/>
      <c r="F3194" s="58"/>
      <c r="G3194" s="58"/>
    </row>
    <row r="3195" spans="4:7" ht="12.75">
      <c r="D3195" s="58"/>
      <c r="E3195" s="58"/>
      <c r="F3195" s="58"/>
      <c r="G3195" s="58"/>
    </row>
    <row r="3196" spans="4:7" ht="12.75">
      <c r="D3196" s="58"/>
      <c r="E3196" s="58"/>
      <c r="F3196" s="58"/>
      <c r="G3196" s="58"/>
    </row>
    <row r="3197" spans="4:7" ht="12.75">
      <c r="D3197" s="58"/>
      <c r="E3197" s="58"/>
      <c r="F3197" s="58"/>
      <c r="G3197" s="58"/>
    </row>
    <row r="3198" spans="4:7" ht="12.75">
      <c r="D3198" s="58"/>
      <c r="E3198" s="58"/>
      <c r="F3198" s="58"/>
      <c r="G3198" s="58"/>
    </row>
    <row r="3199" spans="4:7" ht="12.75">
      <c r="D3199" s="58"/>
      <c r="E3199" s="58"/>
      <c r="F3199" s="58"/>
      <c r="G3199" s="58"/>
    </row>
    <row r="3200" spans="4:7" ht="12.75">
      <c r="D3200" s="58"/>
      <c r="E3200" s="58"/>
      <c r="F3200" s="58"/>
      <c r="G3200" s="58"/>
    </row>
    <row r="3201" spans="4:7" ht="12.75">
      <c r="D3201" s="58"/>
      <c r="E3201" s="58"/>
      <c r="F3201" s="58"/>
      <c r="G3201" s="58"/>
    </row>
    <row r="3202" spans="4:7" ht="12.75">
      <c r="D3202" s="58"/>
      <c r="E3202" s="58"/>
      <c r="F3202" s="58"/>
      <c r="G3202" s="58"/>
    </row>
    <row r="3203" spans="4:7" ht="12.75">
      <c r="D3203" s="58"/>
      <c r="E3203" s="58"/>
      <c r="F3203" s="58"/>
      <c r="G3203" s="58"/>
    </row>
    <row r="3204" spans="4:7" ht="12.75">
      <c r="D3204" s="58"/>
      <c r="E3204" s="58"/>
      <c r="F3204" s="58"/>
      <c r="G3204" s="58"/>
    </row>
    <row r="3205" spans="4:7" ht="12.75">
      <c r="D3205" s="58"/>
      <c r="E3205" s="58"/>
      <c r="F3205" s="58"/>
      <c r="G3205" s="58"/>
    </row>
    <row r="3206" spans="4:7" ht="12.75">
      <c r="D3206" s="58"/>
      <c r="E3206" s="58"/>
      <c r="F3206" s="58"/>
      <c r="G3206" s="58"/>
    </row>
    <row r="3207" spans="4:7" ht="12.75">
      <c r="D3207" s="58"/>
      <c r="E3207" s="58"/>
      <c r="F3207" s="58"/>
      <c r="G3207" s="58"/>
    </row>
    <row r="3208" spans="4:7" ht="12.75">
      <c r="D3208" s="58"/>
      <c r="E3208" s="58"/>
      <c r="F3208" s="58"/>
      <c r="G3208" s="58"/>
    </row>
    <row r="3209" spans="4:7" ht="12.75">
      <c r="D3209" s="58"/>
      <c r="E3209" s="58"/>
      <c r="F3209" s="58"/>
      <c r="G3209" s="58"/>
    </row>
    <row r="3210" spans="4:7" ht="12.75">
      <c r="D3210" s="58"/>
      <c r="E3210" s="58"/>
      <c r="F3210" s="58"/>
      <c r="G3210" s="58"/>
    </row>
    <row r="3211" spans="4:7" ht="12.75">
      <c r="D3211" s="58"/>
      <c r="E3211" s="58"/>
      <c r="F3211" s="58"/>
      <c r="G3211" s="58"/>
    </row>
    <row r="3212" spans="4:7" ht="12.75">
      <c r="D3212" s="58"/>
      <c r="E3212" s="58"/>
      <c r="F3212" s="58"/>
      <c r="G3212" s="58"/>
    </row>
    <row r="3213" spans="4:7" ht="12.75">
      <c r="D3213" s="58"/>
      <c r="E3213" s="58"/>
      <c r="F3213" s="58"/>
      <c r="G3213" s="58"/>
    </row>
    <row r="3214" spans="4:7" ht="12.75">
      <c r="D3214" s="58"/>
      <c r="E3214" s="58"/>
      <c r="F3214" s="58"/>
      <c r="G3214" s="58"/>
    </row>
    <row r="3215" spans="4:7" ht="12.75">
      <c r="D3215" s="58"/>
      <c r="E3215" s="58"/>
      <c r="F3215" s="58"/>
      <c r="G3215" s="58"/>
    </row>
    <row r="3216" spans="4:7" ht="12.75">
      <c r="D3216" s="58"/>
      <c r="E3216" s="58"/>
      <c r="F3216" s="58"/>
      <c r="G3216" s="58"/>
    </row>
    <row r="3217" spans="4:7" ht="12.75">
      <c r="D3217" s="58"/>
      <c r="E3217" s="58"/>
      <c r="F3217" s="58"/>
      <c r="G3217" s="58"/>
    </row>
    <row r="3218" spans="4:7" ht="12.75">
      <c r="D3218" s="58"/>
      <c r="E3218" s="58"/>
      <c r="F3218" s="58"/>
      <c r="G3218" s="58"/>
    </row>
    <row r="3219" spans="4:7" ht="12.75">
      <c r="D3219" s="58"/>
      <c r="E3219" s="58"/>
      <c r="F3219" s="58"/>
      <c r="G3219" s="58"/>
    </row>
    <row r="3220" spans="4:7" ht="12.75">
      <c r="D3220" s="58"/>
      <c r="E3220" s="58"/>
      <c r="F3220" s="58"/>
      <c r="G3220" s="58"/>
    </row>
    <row r="3221" spans="4:7" ht="12.75">
      <c r="D3221" s="58"/>
      <c r="E3221" s="58"/>
      <c r="F3221" s="58"/>
      <c r="G3221" s="58"/>
    </row>
    <row r="3222" spans="4:7" ht="12.75">
      <c r="D3222" s="58"/>
      <c r="E3222" s="58"/>
      <c r="F3222" s="58"/>
      <c r="G3222" s="58"/>
    </row>
    <row r="3223" spans="4:7" ht="12.75">
      <c r="D3223" s="58"/>
      <c r="E3223" s="58"/>
      <c r="F3223" s="58"/>
      <c r="G3223" s="58"/>
    </row>
    <row r="3224" spans="4:7" ht="12.75">
      <c r="D3224" s="58"/>
      <c r="E3224" s="58"/>
      <c r="F3224" s="58"/>
      <c r="G3224" s="58"/>
    </row>
    <row r="3225" spans="4:7" ht="12.75">
      <c r="D3225" s="58"/>
      <c r="E3225" s="58"/>
      <c r="F3225" s="58"/>
      <c r="G3225" s="58"/>
    </row>
    <row r="3226" spans="4:7" ht="12.75">
      <c r="D3226" s="58"/>
      <c r="E3226" s="58"/>
      <c r="F3226" s="58"/>
      <c r="G3226" s="58"/>
    </row>
    <row r="3227" spans="4:7" ht="12.75">
      <c r="D3227" s="58"/>
      <c r="E3227" s="58"/>
      <c r="F3227" s="58"/>
      <c r="G3227" s="58"/>
    </row>
    <row r="3228" spans="4:7" ht="12.75">
      <c r="D3228" s="58"/>
      <c r="E3228" s="58"/>
      <c r="F3228" s="58"/>
      <c r="G3228" s="58"/>
    </row>
    <row r="3229" spans="4:7" ht="12.75">
      <c r="D3229" s="58"/>
      <c r="E3229" s="58"/>
      <c r="F3229" s="58"/>
      <c r="G3229" s="58"/>
    </row>
    <row r="3230" spans="4:7" ht="12.75">
      <c r="D3230" s="58"/>
      <c r="E3230" s="58"/>
      <c r="F3230" s="58"/>
      <c r="G3230" s="58"/>
    </row>
    <row r="3231" spans="4:7" ht="12.75">
      <c r="D3231" s="58"/>
      <c r="E3231" s="58"/>
      <c r="F3231" s="58"/>
      <c r="G3231" s="58"/>
    </row>
    <row r="3232" spans="4:7" ht="12.75">
      <c r="D3232" s="58"/>
      <c r="E3232" s="58"/>
      <c r="F3232" s="58"/>
      <c r="G3232" s="58"/>
    </row>
    <row r="3233" spans="4:7" ht="12.75">
      <c r="D3233" s="58"/>
      <c r="E3233" s="58"/>
      <c r="F3233" s="58"/>
      <c r="G3233" s="58"/>
    </row>
    <row r="3234" spans="4:7" ht="12.75">
      <c r="D3234" s="58"/>
      <c r="E3234" s="58"/>
      <c r="F3234" s="58"/>
      <c r="G3234" s="58"/>
    </row>
    <row r="3235" spans="4:7" ht="12.75">
      <c r="D3235" s="58"/>
      <c r="E3235" s="58"/>
      <c r="F3235" s="58"/>
      <c r="G3235" s="58"/>
    </row>
    <row r="3236" spans="4:7" ht="12.75">
      <c r="D3236" s="58"/>
      <c r="E3236" s="58"/>
      <c r="F3236" s="58"/>
      <c r="G3236" s="58"/>
    </row>
    <row r="3237" spans="4:7" ht="12.75">
      <c r="D3237" s="58"/>
      <c r="E3237" s="58"/>
      <c r="F3237" s="58"/>
      <c r="G3237" s="58"/>
    </row>
    <row r="3238" spans="4:7" ht="12.75">
      <c r="D3238" s="58"/>
      <c r="E3238" s="58"/>
      <c r="F3238" s="58"/>
      <c r="G3238" s="58"/>
    </row>
    <row r="3239" spans="4:7" ht="12.75">
      <c r="D3239" s="58"/>
      <c r="E3239" s="58"/>
      <c r="F3239" s="58"/>
      <c r="G3239" s="58"/>
    </row>
    <row r="3240" spans="4:7" ht="12.75">
      <c r="D3240" s="58"/>
      <c r="E3240" s="58"/>
      <c r="F3240" s="58"/>
      <c r="G3240" s="58"/>
    </row>
    <row r="3241" spans="4:7" ht="12.75">
      <c r="D3241" s="58"/>
      <c r="E3241" s="58"/>
      <c r="F3241" s="58"/>
      <c r="G3241" s="58"/>
    </row>
    <row r="3242" spans="4:7" ht="12.75">
      <c r="D3242" s="58"/>
      <c r="E3242" s="58"/>
      <c r="F3242" s="58"/>
      <c r="G3242" s="58"/>
    </row>
    <row r="3243" spans="4:7" ht="12.75">
      <c r="D3243" s="58"/>
      <c r="E3243" s="58"/>
      <c r="F3243" s="58"/>
      <c r="G3243" s="58"/>
    </row>
    <row r="3244" spans="4:7" ht="12.75">
      <c r="D3244" s="58"/>
      <c r="E3244" s="58"/>
      <c r="F3244" s="58"/>
      <c r="G3244" s="58"/>
    </row>
    <row r="3245" spans="4:7" ht="12.75">
      <c r="D3245" s="58"/>
      <c r="E3245" s="58"/>
      <c r="F3245" s="58"/>
      <c r="G3245" s="58"/>
    </row>
    <row r="3246" spans="4:7" ht="12.75">
      <c r="D3246" s="58"/>
      <c r="E3246" s="58"/>
      <c r="F3246" s="58"/>
      <c r="G3246" s="58"/>
    </row>
    <row r="3247" spans="4:7" ht="12.75">
      <c r="D3247" s="58"/>
      <c r="E3247" s="58"/>
      <c r="F3247" s="58"/>
      <c r="G3247" s="58"/>
    </row>
    <row r="3248" spans="4:7" ht="12.75">
      <c r="D3248" s="58"/>
      <c r="E3248" s="58"/>
      <c r="F3248" s="58"/>
      <c r="G3248" s="58"/>
    </row>
    <row r="3249" spans="4:7" ht="12.75">
      <c r="D3249" s="58"/>
      <c r="E3249" s="58"/>
      <c r="F3249" s="58"/>
      <c r="G3249" s="58"/>
    </row>
    <row r="3250" spans="4:7" ht="12.75">
      <c r="D3250" s="58"/>
      <c r="E3250" s="58"/>
      <c r="F3250" s="58"/>
      <c r="G3250" s="58"/>
    </row>
    <row r="3251" spans="4:7" ht="12.75">
      <c r="D3251" s="58"/>
      <c r="E3251" s="58"/>
      <c r="F3251" s="58"/>
      <c r="G3251" s="58"/>
    </row>
    <row r="3252" spans="4:7" ht="12.75">
      <c r="D3252" s="58"/>
      <c r="E3252" s="58"/>
      <c r="F3252" s="58"/>
      <c r="G3252" s="58"/>
    </row>
    <row r="3253" spans="4:7" ht="12.75">
      <c r="D3253" s="58"/>
      <c r="E3253" s="58"/>
      <c r="F3253" s="58"/>
      <c r="G3253" s="58"/>
    </row>
    <row r="3254" spans="4:7" ht="12.75">
      <c r="D3254" s="58"/>
      <c r="E3254" s="58"/>
      <c r="F3254" s="58"/>
      <c r="G3254" s="58"/>
    </row>
    <row r="3255" spans="4:7" ht="12.75">
      <c r="D3255" s="58"/>
      <c r="E3255" s="58"/>
      <c r="F3255" s="58"/>
      <c r="G3255" s="58"/>
    </row>
    <row r="3256" spans="4:7" ht="12.75">
      <c r="D3256" s="58"/>
      <c r="E3256" s="58"/>
      <c r="F3256" s="58"/>
      <c r="G3256" s="58"/>
    </row>
    <row r="3257" spans="4:7" ht="12.75">
      <c r="D3257" s="58"/>
      <c r="E3257" s="58"/>
      <c r="F3257" s="58"/>
      <c r="G3257" s="58"/>
    </row>
    <row r="3258" spans="4:7" ht="12.75">
      <c r="D3258" s="58"/>
      <c r="E3258" s="58"/>
      <c r="F3258" s="58"/>
      <c r="G3258" s="58"/>
    </row>
    <row r="3259" spans="4:7" ht="12.75">
      <c r="D3259" s="58"/>
      <c r="E3259" s="58"/>
      <c r="F3259" s="58"/>
      <c r="G3259" s="58"/>
    </row>
    <row r="3260" spans="4:7" ht="12.75">
      <c r="D3260" s="58"/>
      <c r="E3260" s="58"/>
      <c r="F3260" s="58"/>
      <c r="G3260" s="58"/>
    </row>
    <row r="3261" spans="4:7" ht="12.75">
      <c r="D3261" s="58"/>
      <c r="E3261" s="58"/>
      <c r="F3261" s="58"/>
      <c r="G3261" s="58"/>
    </row>
    <row r="3262" spans="4:7" ht="12.75">
      <c r="D3262" s="58"/>
      <c r="E3262" s="58"/>
      <c r="F3262" s="58"/>
      <c r="G3262" s="58"/>
    </row>
    <row r="3263" spans="4:7" ht="12.75">
      <c r="D3263" s="58"/>
      <c r="E3263" s="58"/>
      <c r="F3263" s="58"/>
      <c r="G3263" s="58"/>
    </row>
    <row r="3264" spans="4:7" ht="12.75">
      <c r="D3264" s="58"/>
      <c r="E3264" s="58"/>
      <c r="F3264" s="58"/>
      <c r="G3264" s="58"/>
    </row>
    <row r="3265" spans="4:7" ht="12.75">
      <c r="D3265" s="58"/>
      <c r="E3265" s="58"/>
      <c r="F3265" s="58"/>
      <c r="G3265" s="58"/>
    </row>
    <row r="3266" spans="4:7" ht="12.75">
      <c r="D3266" s="58"/>
      <c r="E3266" s="58"/>
      <c r="F3266" s="58"/>
      <c r="G3266" s="58"/>
    </row>
    <row r="3267" spans="4:7" ht="12.75">
      <c r="D3267" s="58"/>
      <c r="E3267" s="58"/>
      <c r="F3267" s="58"/>
      <c r="G3267" s="58"/>
    </row>
    <row r="3268" spans="4:7" ht="12.75">
      <c r="D3268" s="58"/>
      <c r="E3268" s="58"/>
      <c r="F3268" s="58"/>
      <c r="G3268" s="58"/>
    </row>
    <row r="3269" spans="4:7" ht="12.75">
      <c r="D3269" s="58"/>
      <c r="E3269" s="58"/>
      <c r="F3269" s="58"/>
      <c r="G3269" s="58"/>
    </row>
    <row r="3270" spans="4:7" ht="12.75">
      <c r="D3270" s="58"/>
      <c r="E3270" s="58"/>
      <c r="F3270" s="58"/>
      <c r="G3270" s="58"/>
    </row>
    <row r="3271" spans="4:7" ht="12.75">
      <c r="D3271" s="58"/>
      <c r="E3271" s="58"/>
      <c r="F3271" s="58"/>
      <c r="G3271" s="58"/>
    </row>
    <row r="3272" spans="4:7" ht="12.75">
      <c r="D3272" s="58"/>
      <c r="E3272" s="58"/>
      <c r="F3272" s="58"/>
      <c r="G3272" s="58"/>
    </row>
    <row r="3273" spans="4:7" ht="12.75">
      <c r="D3273" s="58"/>
      <c r="E3273" s="58"/>
      <c r="F3273" s="58"/>
      <c r="G3273" s="58"/>
    </row>
    <row r="3274" spans="4:7" ht="12.75">
      <c r="D3274" s="58"/>
      <c r="E3274" s="58"/>
      <c r="F3274" s="58"/>
      <c r="G3274" s="58"/>
    </row>
    <row r="3275" spans="4:7" ht="12.75">
      <c r="D3275" s="58"/>
      <c r="E3275" s="58"/>
      <c r="F3275" s="58"/>
      <c r="G3275" s="58"/>
    </row>
    <row r="3276" spans="4:7" ht="12.75">
      <c r="D3276" s="58"/>
      <c r="E3276" s="58"/>
      <c r="F3276" s="58"/>
      <c r="G3276" s="58"/>
    </row>
    <row r="3277" spans="4:7" ht="12.75">
      <c r="D3277" s="58"/>
      <c r="E3277" s="58"/>
      <c r="F3277" s="58"/>
      <c r="G3277" s="58"/>
    </row>
    <row r="3278" spans="4:7" ht="12.75">
      <c r="D3278" s="58"/>
      <c r="E3278" s="58"/>
      <c r="F3278" s="58"/>
      <c r="G3278" s="58"/>
    </row>
    <row r="3279" spans="4:7" ht="12.75">
      <c r="D3279" s="58"/>
      <c r="E3279" s="58"/>
      <c r="F3279" s="58"/>
      <c r="G3279" s="58"/>
    </row>
    <row r="3280" spans="4:7" ht="12.75">
      <c r="D3280" s="58"/>
      <c r="E3280" s="58"/>
      <c r="F3280" s="58"/>
      <c r="G3280" s="58"/>
    </row>
    <row r="3281" spans="4:7" ht="12.75">
      <c r="D3281" s="58"/>
      <c r="E3281" s="58"/>
      <c r="F3281" s="58"/>
      <c r="G3281" s="58"/>
    </row>
    <row r="3282" spans="4:7" ht="12.75">
      <c r="D3282" s="58"/>
      <c r="E3282" s="58"/>
      <c r="F3282" s="58"/>
      <c r="G3282" s="58"/>
    </row>
    <row r="3283" spans="4:7" ht="12.75">
      <c r="D3283" s="58"/>
      <c r="E3283" s="58"/>
      <c r="F3283" s="58"/>
      <c r="G3283" s="58"/>
    </row>
    <row r="3284" spans="4:7" ht="12.75">
      <c r="D3284" s="58"/>
      <c r="E3284" s="58"/>
      <c r="F3284" s="58"/>
      <c r="G3284" s="58"/>
    </row>
    <row r="3285" spans="4:7" ht="12.75">
      <c r="D3285" s="58"/>
      <c r="E3285" s="58"/>
      <c r="F3285" s="58"/>
      <c r="G3285" s="58"/>
    </row>
    <row r="3286" spans="4:7" ht="12.75">
      <c r="D3286" s="58"/>
      <c r="E3286" s="58"/>
      <c r="F3286" s="58"/>
      <c r="G3286" s="58"/>
    </row>
    <row r="3287" spans="4:7" ht="12.75">
      <c r="D3287" s="58"/>
      <c r="E3287" s="58"/>
      <c r="F3287" s="58"/>
      <c r="G3287" s="58"/>
    </row>
    <row r="3288" spans="4:7" ht="12.75">
      <c r="D3288" s="58"/>
      <c r="E3288" s="58"/>
      <c r="F3288" s="58"/>
      <c r="G3288" s="58"/>
    </row>
    <row r="3289" spans="4:7" ht="12.75">
      <c r="D3289" s="58"/>
      <c r="E3289" s="58"/>
      <c r="F3289" s="58"/>
      <c r="G3289" s="58"/>
    </row>
    <row r="3290" spans="4:7" ht="12.75">
      <c r="D3290" s="58"/>
      <c r="E3290" s="58"/>
      <c r="F3290" s="58"/>
      <c r="G3290" s="58"/>
    </row>
    <row r="3291" spans="4:7" ht="12.75">
      <c r="D3291" s="58"/>
      <c r="E3291" s="58"/>
      <c r="F3291" s="58"/>
      <c r="G3291" s="58"/>
    </row>
    <row r="3292" spans="4:7" ht="12.75">
      <c r="D3292" s="58"/>
      <c r="E3292" s="58"/>
      <c r="F3292" s="58"/>
      <c r="G3292" s="58"/>
    </row>
    <row r="3293" spans="4:7" ht="12.75">
      <c r="D3293" s="58"/>
      <c r="E3293" s="58"/>
      <c r="F3293" s="58"/>
      <c r="G3293" s="58"/>
    </row>
    <row r="3294" spans="4:7" ht="12.75">
      <c r="D3294" s="58"/>
      <c r="E3294" s="58"/>
      <c r="F3294" s="58"/>
      <c r="G3294" s="58"/>
    </row>
    <row r="3295" spans="4:7" ht="12.75">
      <c r="D3295" s="58"/>
      <c r="E3295" s="58"/>
      <c r="F3295" s="58"/>
      <c r="G3295" s="58"/>
    </row>
    <row r="3296" spans="4:7" ht="12.75">
      <c r="D3296" s="58"/>
      <c r="E3296" s="58"/>
      <c r="F3296" s="58"/>
      <c r="G3296" s="58"/>
    </row>
    <row r="3297" spans="4:7" ht="12.75">
      <c r="D3297" s="58"/>
      <c r="E3297" s="58"/>
      <c r="F3297" s="58"/>
      <c r="G3297" s="58"/>
    </row>
    <row r="3298" spans="4:7" ht="12.75">
      <c r="D3298" s="58"/>
      <c r="E3298" s="58"/>
      <c r="F3298" s="58"/>
      <c r="G3298" s="58"/>
    </row>
    <row r="3299" spans="4:7" ht="12.75">
      <c r="D3299" s="58"/>
      <c r="E3299" s="58"/>
      <c r="F3299" s="58"/>
      <c r="G3299" s="58"/>
    </row>
    <row r="3300" spans="4:7" ht="12.75">
      <c r="D3300" s="58"/>
      <c r="E3300" s="58"/>
      <c r="F3300" s="58"/>
      <c r="G3300" s="58"/>
    </row>
    <row r="3301" spans="4:7" ht="12.75">
      <c r="D3301" s="58"/>
      <c r="E3301" s="58"/>
      <c r="F3301" s="58"/>
      <c r="G3301" s="58"/>
    </row>
    <row r="3302" spans="4:7" ht="12.75">
      <c r="D3302" s="58"/>
      <c r="E3302" s="58"/>
      <c r="F3302" s="58"/>
      <c r="G3302" s="58"/>
    </row>
    <row r="3303" spans="4:7" ht="12.75">
      <c r="D3303" s="58"/>
      <c r="E3303" s="58"/>
      <c r="F3303" s="58"/>
      <c r="G3303" s="58"/>
    </row>
    <row r="3304" spans="4:7" ht="12.75">
      <c r="D3304" s="58"/>
      <c r="E3304" s="58"/>
      <c r="F3304" s="58"/>
      <c r="G3304" s="58"/>
    </row>
    <row r="3305" spans="4:7" ht="12.75">
      <c r="D3305" s="58"/>
      <c r="E3305" s="58"/>
      <c r="F3305" s="58"/>
      <c r="G3305" s="58"/>
    </row>
    <row r="3306" spans="4:7" ht="12.75">
      <c r="D3306" s="58"/>
      <c r="E3306" s="58"/>
      <c r="F3306" s="58"/>
      <c r="G3306" s="58"/>
    </row>
    <row r="3307" spans="4:7" ht="12.75">
      <c r="D3307" s="58"/>
      <c r="E3307" s="58"/>
      <c r="F3307" s="58"/>
      <c r="G3307" s="58"/>
    </row>
    <row r="3308" spans="4:7" ht="12.75">
      <c r="D3308" s="58"/>
      <c r="E3308" s="58"/>
      <c r="F3308" s="58"/>
      <c r="G3308" s="58"/>
    </row>
    <row r="3309" spans="4:7" ht="12.75">
      <c r="D3309" s="58"/>
      <c r="E3309" s="58"/>
      <c r="F3309" s="58"/>
      <c r="G3309" s="58"/>
    </row>
    <row r="3310" spans="4:7" ht="12.75">
      <c r="D3310" s="58"/>
      <c r="E3310" s="58"/>
      <c r="F3310" s="58"/>
      <c r="G3310" s="58"/>
    </row>
    <row r="3311" spans="4:7" ht="12.75">
      <c r="D3311" s="58"/>
      <c r="E3311" s="58"/>
      <c r="F3311" s="58"/>
      <c r="G3311" s="58"/>
    </row>
    <row r="3312" spans="4:7" ht="12.75">
      <c r="D3312" s="58"/>
      <c r="E3312" s="58"/>
      <c r="F3312" s="58"/>
      <c r="G3312" s="58"/>
    </row>
    <row r="3313" spans="4:7" ht="12.75">
      <c r="D3313" s="58"/>
      <c r="E3313" s="58"/>
      <c r="F3313" s="58"/>
      <c r="G3313" s="58"/>
    </row>
    <row r="3314" spans="4:7" ht="12.75">
      <c r="D3314" s="58"/>
      <c r="E3314" s="58"/>
      <c r="F3314" s="58"/>
      <c r="G3314" s="58"/>
    </row>
    <row r="3315" spans="4:7" ht="12.75">
      <c r="D3315" s="58"/>
      <c r="E3315" s="58"/>
      <c r="F3315" s="58"/>
      <c r="G3315" s="58"/>
    </row>
    <row r="3316" spans="4:7" ht="12.75">
      <c r="D3316" s="58"/>
      <c r="E3316" s="58"/>
      <c r="F3316" s="58"/>
      <c r="G3316" s="58"/>
    </row>
    <row r="3317" spans="4:7" ht="12.75">
      <c r="D3317" s="58"/>
      <c r="E3317" s="58"/>
      <c r="F3317" s="58"/>
      <c r="G3317" s="58"/>
    </row>
    <row r="3318" spans="4:7" ht="12.75">
      <c r="D3318" s="58"/>
      <c r="E3318" s="58"/>
      <c r="F3318" s="58"/>
      <c r="G3318" s="58"/>
    </row>
    <row r="3319" spans="4:7" ht="12.75">
      <c r="D3319" s="58"/>
      <c r="E3319" s="58"/>
      <c r="F3319" s="58"/>
      <c r="G3319" s="58"/>
    </row>
    <row r="3320" spans="4:7" ht="12.75">
      <c r="D3320" s="58"/>
      <c r="E3320" s="58"/>
      <c r="F3320" s="58"/>
      <c r="G3320" s="58"/>
    </row>
    <row r="3321" spans="4:7" ht="12.75">
      <c r="D3321" s="58"/>
      <c r="E3321" s="58"/>
      <c r="F3321" s="58"/>
      <c r="G3321" s="58"/>
    </row>
    <row r="3322" spans="4:7" ht="12.75">
      <c r="D3322" s="58"/>
      <c r="E3322" s="58"/>
      <c r="F3322" s="58"/>
      <c r="G3322" s="58"/>
    </row>
    <row r="3323" spans="4:7" ht="12.75">
      <c r="D3323" s="58"/>
      <c r="E3323" s="58"/>
      <c r="F3323" s="58"/>
      <c r="G3323" s="58"/>
    </row>
    <row r="3324" spans="4:7" ht="12.75">
      <c r="D3324" s="58"/>
      <c r="E3324" s="58"/>
      <c r="F3324" s="58"/>
      <c r="G3324" s="58"/>
    </row>
    <row r="3325" spans="4:7" ht="12.75">
      <c r="D3325" s="58"/>
      <c r="E3325" s="58"/>
      <c r="F3325" s="58"/>
      <c r="G3325" s="58"/>
    </row>
    <row r="3326" spans="4:7" ht="12.75">
      <c r="D3326" s="58"/>
      <c r="E3326" s="58"/>
      <c r="F3326" s="58"/>
      <c r="G3326" s="58"/>
    </row>
    <row r="3327" spans="4:7" ht="12.75">
      <c r="D3327" s="58"/>
      <c r="E3327" s="58"/>
      <c r="F3327" s="58"/>
      <c r="G3327" s="58"/>
    </row>
    <row r="3328" spans="4:7" ht="12.75">
      <c r="D3328" s="58"/>
      <c r="E3328" s="58"/>
      <c r="F3328" s="58"/>
      <c r="G3328" s="58"/>
    </row>
    <row r="3329" spans="4:7" ht="12.75">
      <c r="D3329" s="58"/>
      <c r="E3329" s="58"/>
      <c r="F3329" s="58"/>
      <c r="G3329" s="58"/>
    </row>
    <row r="3330" spans="4:7" ht="12.75">
      <c r="D3330" s="58"/>
      <c r="E3330" s="58"/>
      <c r="F3330" s="58"/>
      <c r="G3330" s="58"/>
    </row>
    <row r="3331" spans="4:7" ht="12.75">
      <c r="D3331" s="58"/>
      <c r="E3331" s="58"/>
      <c r="F3331" s="58"/>
      <c r="G3331" s="58"/>
    </row>
    <row r="3332" spans="4:7" ht="12.75">
      <c r="D3332" s="58"/>
      <c r="E3332" s="58"/>
      <c r="F3332" s="58"/>
      <c r="G3332" s="58"/>
    </row>
    <row r="3333" spans="4:7" ht="12.75">
      <c r="D3333" s="58"/>
      <c r="E3333" s="58"/>
      <c r="F3333" s="58"/>
      <c r="G3333" s="58"/>
    </row>
    <row r="3334" spans="4:7" ht="12.75">
      <c r="D3334" s="58"/>
      <c r="E3334" s="58"/>
      <c r="F3334" s="58"/>
      <c r="G3334" s="58"/>
    </row>
    <row r="3335" spans="4:7" ht="12.75">
      <c r="D3335" s="58"/>
      <c r="E3335" s="58"/>
      <c r="F3335" s="58"/>
      <c r="G3335" s="58"/>
    </row>
    <row r="3336" spans="4:7" ht="12.75">
      <c r="D3336" s="58"/>
      <c r="E3336" s="58"/>
      <c r="F3336" s="58"/>
      <c r="G3336" s="58"/>
    </row>
    <row r="3337" spans="4:7" ht="12.75">
      <c r="D3337" s="58"/>
      <c r="E3337" s="58"/>
      <c r="F3337" s="58"/>
      <c r="G3337" s="58"/>
    </row>
    <row r="3338" spans="4:7" ht="12.75">
      <c r="D3338" s="58"/>
      <c r="E3338" s="58"/>
      <c r="F3338" s="58"/>
      <c r="G3338" s="58"/>
    </row>
    <row r="3339" spans="4:7" ht="12.75">
      <c r="D3339" s="58"/>
      <c r="E3339" s="58"/>
      <c r="F3339" s="58"/>
      <c r="G3339" s="58"/>
    </row>
    <row r="3340" spans="4:7" ht="12.75">
      <c r="D3340" s="58"/>
      <c r="E3340" s="58"/>
      <c r="F3340" s="58"/>
      <c r="G3340" s="58"/>
    </row>
    <row r="3341" spans="4:7" ht="12.75">
      <c r="D3341" s="58"/>
      <c r="E3341" s="58"/>
      <c r="F3341" s="58"/>
      <c r="G3341" s="58"/>
    </row>
    <row r="3342" spans="4:7" ht="12.75">
      <c r="D3342" s="58"/>
      <c r="E3342" s="58"/>
      <c r="F3342" s="58"/>
      <c r="G3342" s="58"/>
    </row>
    <row r="3343" spans="4:7" ht="12.75">
      <c r="D3343" s="58"/>
      <c r="E3343" s="58"/>
      <c r="F3343" s="58"/>
      <c r="G3343" s="58"/>
    </row>
    <row r="3344" spans="4:7" ht="12.75">
      <c r="D3344" s="58"/>
      <c r="E3344" s="58"/>
      <c r="F3344" s="58"/>
      <c r="G3344" s="58"/>
    </row>
    <row r="3345" spans="4:7" ht="12.75">
      <c r="D3345" s="58"/>
      <c r="E3345" s="58"/>
      <c r="F3345" s="58"/>
      <c r="G3345" s="58"/>
    </row>
    <row r="3346" spans="4:7" ht="12.75">
      <c r="D3346" s="58"/>
      <c r="E3346" s="58"/>
      <c r="F3346" s="58"/>
      <c r="G3346" s="58"/>
    </row>
    <row r="3347" spans="4:7" ht="12.75">
      <c r="D3347" s="58"/>
      <c r="E3347" s="58"/>
      <c r="F3347" s="58"/>
      <c r="G3347" s="58"/>
    </row>
    <row r="3348" spans="4:7" ht="12.75">
      <c r="D3348" s="58"/>
      <c r="E3348" s="58"/>
      <c r="F3348" s="58"/>
      <c r="G3348" s="58"/>
    </row>
    <row r="3349" spans="4:7" ht="12.75">
      <c r="D3349" s="58"/>
      <c r="E3349" s="58"/>
      <c r="F3349" s="58"/>
      <c r="G3349" s="58"/>
    </row>
    <row r="3350" spans="4:7" ht="12.75">
      <c r="D3350" s="58"/>
      <c r="E3350" s="58"/>
      <c r="F3350" s="58"/>
      <c r="G3350" s="58"/>
    </row>
    <row r="3351" spans="4:7" ht="12.75">
      <c r="D3351" s="58"/>
      <c r="E3351" s="58"/>
      <c r="F3351" s="58"/>
      <c r="G3351" s="58"/>
    </row>
    <row r="3352" spans="4:7" ht="12.75">
      <c r="D3352" s="58"/>
      <c r="E3352" s="58"/>
      <c r="F3352" s="58"/>
      <c r="G3352" s="58"/>
    </row>
    <row r="3353" spans="4:7" ht="12.75">
      <c r="D3353" s="58"/>
      <c r="E3353" s="58"/>
      <c r="F3353" s="58"/>
      <c r="G3353" s="58"/>
    </row>
    <row r="3354" spans="4:7" ht="12.75">
      <c r="D3354" s="58"/>
      <c r="E3354" s="58"/>
      <c r="F3354" s="58"/>
      <c r="G3354" s="58"/>
    </row>
    <row r="3355" spans="4:7" ht="12.75">
      <c r="D3355" s="58"/>
      <c r="E3355" s="58"/>
      <c r="F3355" s="58"/>
      <c r="G3355" s="58"/>
    </row>
    <row r="3356" spans="4:7" ht="12.75">
      <c r="D3356" s="58"/>
      <c r="E3356" s="58"/>
      <c r="F3356" s="58"/>
      <c r="G3356" s="58"/>
    </row>
    <row r="3357" spans="4:7" ht="12.75">
      <c r="D3357" s="58"/>
      <c r="E3357" s="58"/>
      <c r="F3357" s="58"/>
      <c r="G3357" s="58"/>
    </row>
    <row r="3358" spans="4:7" ht="12.75">
      <c r="D3358" s="58"/>
      <c r="E3358" s="58"/>
      <c r="F3358" s="58"/>
      <c r="G3358" s="58"/>
    </row>
    <row r="3359" spans="4:7" ht="12.75">
      <c r="D3359" s="58"/>
      <c r="E3359" s="58"/>
      <c r="F3359" s="58"/>
      <c r="G3359" s="58"/>
    </row>
    <row r="3360" spans="4:7" ht="12.75">
      <c r="D3360" s="58"/>
      <c r="E3360" s="58"/>
      <c r="F3360" s="58"/>
      <c r="G3360" s="58"/>
    </row>
    <row r="3361" spans="4:7" ht="12.75">
      <c r="D3361" s="58"/>
      <c r="E3361" s="58"/>
      <c r="F3361" s="58"/>
      <c r="G3361" s="58"/>
    </row>
    <row r="3362" spans="4:7" ht="12.75">
      <c r="D3362" s="58"/>
      <c r="E3362" s="58"/>
      <c r="F3362" s="58"/>
      <c r="G3362" s="58"/>
    </row>
    <row r="3363" spans="4:7" ht="12.75">
      <c r="D3363" s="58"/>
      <c r="E3363" s="58"/>
      <c r="F3363" s="58"/>
      <c r="G3363" s="58"/>
    </row>
    <row r="3364" spans="4:7" ht="12.75">
      <c r="D3364" s="58"/>
      <c r="E3364" s="58"/>
      <c r="F3364" s="58"/>
      <c r="G3364" s="58"/>
    </row>
    <row r="3365" spans="4:7" ht="12.75">
      <c r="D3365" s="58"/>
      <c r="E3365" s="58"/>
      <c r="F3365" s="58"/>
      <c r="G3365" s="58"/>
    </row>
    <row r="3366" spans="4:7" ht="12.75">
      <c r="D3366" s="58"/>
      <c r="E3366" s="58"/>
      <c r="F3366" s="58"/>
      <c r="G3366" s="58"/>
    </row>
    <row r="3367" spans="4:7" ht="12.75">
      <c r="D3367" s="58"/>
      <c r="E3367" s="58"/>
      <c r="F3367" s="58"/>
      <c r="G3367" s="58"/>
    </row>
    <row r="3368" spans="4:7" ht="12.75">
      <c r="D3368" s="58"/>
      <c r="E3368" s="58"/>
      <c r="F3368" s="58"/>
      <c r="G3368" s="58"/>
    </row>
    <row r="3369" spans="4:7" ht="12.75">
      <c r="D3369" s="58"/>
      <c r="E3369" s="58"/>
      <c r="F3369" s="58"/>
      <c r="G3369" s="58"/>
    </row>
    <row r="3370" spans="4:7" ht="12.75">
      <c r="D3370" s="58"/>
      <c r="E3370" s="58"/>
      <c r="F3370" s="58"/>
      <c r="G3370" s="58"/>
    </row>
    <row r="3371" spans="4:7" ht="12.75">
      <c r="D3371" s="58"/>
      <c r="E3371" s="58"/>
      <c r="F3371" s="58"/>
      <c r="G3371" s="58"/>
    </row>
    <row r="3372" spans="4:7" ht="12.75">
      <c r="D3372" s="58"/>
      <c r="E3372" s="58"/>
      <c r="F3372" s="58"/>
      <c r="G3372" s="58"/>
    </row>
    <row r="3373" spans="4:7" ht="12.75">
      <c r="D3373" s="58"/>
      <c r="E3373" s="58"/>
      <c r="F3373" s="58"/>
      <c r="G3373" s="58"/>
    </row>
    <row r="3374" spans="4:7" ht="12.75">
      <c r="D3374" s="58"/>
      <c r="E3374" s="58"/>
      <c r="F3374" s="58"/>
      <c r="G3374" s="58"/>
    </row>
    <row r="3375" spans="4:7" ht="12.75">
      <c r="D3375" s="58"/>
      <c r="E3375" s="58"/>
      <c r="F3375" s="58"/>
      <c r="G3375" s="58"/>
    </row>
    <row r="3376" spans="4:7" ht="12.75">
      <c r="D3376" s="58"/>
      <c r="E3376" s="58"/>
      <c r="F3376" s="58"/>
      <c r="G3376" s="58"/>
    </row>
    <row r="3377" spans="4:7" ht="12.75">
      <c r="D3377" s="58"/>
      <c r="E3377" s="58"/>
      <c r="F3377" s="58"/>
      <c r="G3377" s="58"/>
    </row>
    <row r="3378" spans="4:7" ht="12.75">
      <c r="D3378" s="58"/>
      <c r="E3378" s="58"/>
      <c r="F3378" s="58"/>
      <c r="G3378" s="58"/>
    </row>
    <row r="3379" spans="4:7" ht="12.75">
      <c r="D3379" s="58"/>
      <c r="E3379" s="58"/>
      <c r="F3379" s="58"/>
      <c r="G3379" s="58"/>
    </row>
    <row r="3380" spans="4:7" ht="12.75">
      <c r="D3380" s="58"/>
      <c r="E3380" s="58"/>
      <c r="F3380" s="58"/>
      <c r="G3380" s="58"/>
    </row>
    <row r="3381" spans="4:7" ht="12.75">
      <c r="D3381" s="58"/>
      <c r="E3381" s="58"/>
      <c r="F3381" s="58"/>
      <c r="G3381" s="58"/>
    </row>
    <row r="3382" spans="4:7" ht="12.75">
      <c r="D3382" s="58"/>
      <c r="E3382" s="58"/>
      <c r="F3382" s="58"/>
      <c r="G3382" s="58"/>
    </row>
    <row r="3383" spans="4:7" ht="12.75">
      <c r="D3383" s="58"/>
      <c r="E3383" s="58"/>
      <c r="F3383" s="58"/>
      <c r="G3383" s="58"/>
    </row>
    <row r="3384" spans="4:7" ht="12.75">
      <c r="D3384" s="58"/>
      <c r="E3384" s="58"/>
      <c r="F3384" s="58"/>
      <c r="G3384" s="58"/>
    </row>
    <row r="3385" spans="4:7" ht="12.75">
      <c r="D3385" s="58"/>
      <c r="E3385" s="58"/>
      <c r="F3385" s="58"/>
      <c r="G3385" s="58"/>
    </row>
    <row r="3386" spans="4:7" ht="12.75">
      <c r="D3386" s="58"/>
      <c r="E3386" s="58"/>
      <c r="F3386" s="58"/>
      <c r="G3386" s="58"/>
    </row>
    <row r="3387" spans="4:7" ht="12.75">
      <c r="D3387" s="58"/>
      <c r="E3387" s="58"/>
      <c r="F3387" s="58"/>
      <c r="G3387" s="58"/>
    </row>
    <row r="3388" spans="4:7" ht="12.75">
      <c r="D3388" s="58"/>
      <c r="E3388" s="58"/>
      <c r="F3388" s="58"/>
      <c r="G3388" s="58"/>
    </row>
    <row r="3389" spans="4:7" ht="12.75">
      <c r="D3389" s="58"/>
      <c r="E3389" s="58"/>
      <c r="F3389" s="58"/>
      <c r="G3389" s="58"/>
    </row>
    <row r="3390" spans="4:7" ht="12.75">
      <c r="D3390" s="58"/>
      <c r="E3390" s="58"/>
      <c r="F3390" s="58"/>
      <c r="G3390" s="58"/>
    </row>
    <row r="3391" spans="4:7" ht="12.75">
      <c r="D3391" s="58"/>
      <c r="E3391" s="58"/>
      <c r="F3391" s="58"/>
      <c r="G3391" s="58"/>
    </row>
    <row r="3392" spans="4:7" ht="12.75">
      <c r="D3392" s="58"/>
      <c r="E3392" s="58"/>
      <c r="F3392" s="58"/>
      <c r="G3392" s="58"/>
    </row>
    <row r="3393" spans="4:7" ht="12.75">
      <c r="D3393" s="58"/>
      <c r="E3393" s="58"/>
      <c r="F3393" s="58"/>
      <c r="G3393" s="58"/>
    </row>
    <row r="3394" spans="4:7" ht="12.75">
      <c r="D3394" s="58"/>
      <c r="E3394" s="58"/>
      <c r="F3394" s="58"/>
      <c r="G3394" s="58"/>
    </row>
    <row r="3395" spans="4:7" ht="12.75">
      <c r="D3395" s="58"/>
      <c r="E3395" s="58"/>
      <c r="F3395" s="58"/>
      <c r="G3395" s="58"/>
    </row>
    <row r="3396" spans="4:7" ht="12.75">
      <c r="D3396" s="58"/>
      <c r="E3396" s="58"/>
      <c r="F3396" s="58"/>
      <c r="G3396" s="58"/>
    </row>
    <row r="3397" spans="4:7" ht="12.75">
      <c r="D3397" s="58"/>
      <c r="E3397" s="58"/>
      <c r="F3397" s="58"/>
      <c r="G3397" s="58"/>
    </row>
    <row r="3398" spans="4:7" ht="12.75">
      <c r="D3398" s="58"/>
      <c r="E3398" s="58"/>
      <c r="F3398" s="58"/>
      <c r="G3398" s="58"/>
    </row>
    <row r="3399" spans="4:7" ht="12.75">
      <c r="D3399" s="58"/>
      <c r="E3399" s="58"/>
      <c r="F3399" s="58"/>
      <c r="G3399" s="58"/>
    </row>
    <row r="3400" spans="4:7" ht="12.75">
      <c r="D3400" s="58"/>
      <c r="E3400" s="58"/>
      <c r="F3400" s="58"/>
      <c r="G3400" s="58"/>
    </row>
    <row r="3401" spans="4:7" ht="12.75">
      <c r="D3401" s="58"/>
      <c r="E3401" s="58"/>
      <c r="F3401" s="58"/>
      <c r="G3401" s="58"/>
    </row>
    <row r="3402" spans="4:7" ht="12.75">
      <c r="D3402" s="58"/>
      <c r="E3402" s="58"/>
      <c r="F3402" s="58"/>
      <c r="G3402" s="58"/>
    </row>
    <row r="3403" spans="4:7" ht="12.75">
      <c r="D3403" s="58"/>
      <c r="E3403" s="58"/>
      <c r="F3403" s="58"/>
      <c r="G3403" s="58"/>
    </row>
    <row r="3404" spans="4:7" ht="12.75">
      <c r="D3404" s="58"/>
      <c r="E3404" s="58"/>
      <c r="F3404" s="58"/>
      <c r="G3404" s="58"/>
    </row>
    <row r="3405" spans="4:7" ht="12.75">
      <c r="D3405" s="58"/>
      <c r="E3405" s="58"/>
      <c r="F3405" s="58"/>
      <c r="G3405" s="58"/>
    </row>
    <row r="3406" spans="4:7" ht="12.75">
      <c r="D3406" s="58"/>
      <c r="E3406" s="58"/>
      <c r="F3406" s="58"/>
      <c r="G3406" s="58"/>
    </row>
    <row r="3407" spans="4:7" ht="12.75">
      <c r="D3407" s="58"/>
      <c r="E3407" s="58"/>
      <c r="F3407" s="58"/>
      <c r="G3407" s="58"/>
    </row>
    <row r="3408" spans="4:7" ht="12.75">
      <c r="D3408" s="58"/>
      <c r="E3408" s="58"/>
      <c r="F3408" s="58"/>
      <c r="G3408" s="58"/>
    </row>
    <row r="3409" spans="4:7" ht="12.75">
      <c r="D3409" s="58"/>
      <c r="E3409" s="58"/>
      <c r="F3409" s="58"/>
      <c r="G3409" s="58"/>
    </row>
    <row r="3410" spans="4:7" ht="12.75">
      <c r="D3410" s="58"/>
      <c r="E3410" s="58"/>
      <c r="F3410" s="58"/>
      <c r="G3410" s="58"/>
    </row>
    <row r="3411" spans="4:7" ht="12.75">
      <c r="D3411" s="58"/>
      <c r="E3411" s="58"/>
      <c r="F3411" s="58"/>
      <c r="G3411" s="58"/>
    </row>
    <row r="3412" spans="4:7" ht="12.75">
      <c r="D3412" s="58"/>
      <c r="E3412" s="58"/>
      <c r="F3412" s="58"/>
      <c r="G3412" s="58"/>
    </row>
    <row r="3413" spans="4:7" ht="12.75">
      <c r="D3413" s="58"/>
      <c r="E3413" s="58"/>
      <c r="F3413" s="58"/>
      <c r="G3413" s="58"/>
    </row>
    <row r="3414" spans="4:7" ht="12.75">
      <c r="D3414" s="58"/>
      <c r="E3414" s="58"/>
      <c r="F3414" s="58"/>
      <c r="G3414" s="58"/>
    </row>
    <row r="3415" spans="4:7" ht="12.75">
      <c r="D3415" s="58"/>
      <c r="E3415" s="58"/>
      <c r="F3415" s="58"/>
      <c r="G3415" s="58"/>
    </row>
    <row r="3416" spans="4:7" ht="12.75">
      <c r="D3416" s="58"/>
      <c r="E3416" s="58"/>
      <c r="F3416" s="58"/>
      <c r="G3416" s="58"/>
    </row>
    <row r="3417" spans="4:7" ht="12.75">
      <c r="D3417" s="58"/>
      <c r="E3417" s="58"/>
      <c r="F3417" s="58"/>
      <c r="G3417" s="58"/>
    </row>
    <row r="3418" spans="4:7" ht="12.75">
      <c r="D3418" s="58"/>
      <c r="E3418" s="58"/>
      <c r="F3418" s="58"/>
      <c r="G3418" s="58"/>
    </row>
    <row r="3419" spans="4:7" ht="12.75">
      <c r="D3419" s="58"/>
      <c r="E3419" s="58"/>
      <c r="F3419" s="58"/>
      <c r="G3419" s="58"/>
    </row>
    <row r="3420" spans="4:7" ht="12.75">
      <c r="D3420" s="58"/>
      <c r="E3420" s="58"/>
      <c r="F3420" s="58"/>
      <c r="G3420" s="58"/>
    </row>
    <row r="3421" spans="4:7" ht="12.75">
      <c r="D3421" s="58"/>
      <c r="E3421" s="58"/>
      <c r="F3421" s="58"/>
      <c r="G3421" s="58"/>
    </row>
    <row r="3422" spans="4:7" ht="12.75">
      <c r="D3422" s="58"/>
      <c r="E3422" s="58"/>
      <c r="F3422" s="58"/>
      <c r="G3422" s="58"/>
    </row>
    <row r="3423" spans="4:7" ht="12.75">
      <c r="D3423" s="58"/>
      <c r="E3423" s="58"/>
      <c r="F3423" s="58"/>
      <c r="G3423" s="58"/>
    </row>
    <row r="3424" spans="4:7" ht="12.75">
      <c r="D3424" s="58"/>
      <c r="E3424" s="58"/>
      <c r="F3424" s="58"/>
      <c r="G3424" s="58"/>
    </row>
    <row r="3425" spans="4:7" ht="12.75">
      <c r="D3425" s="58"/>
      <c r="E3425" s="58"/>
      <c r="F3425" s="58"/>
      <c r="G3425" s="58"/>
    </row>
    <row r="3426" spans="4:7" ht="12.75">
      <c r="D3426" s="58"/>
      <c r="E3426" s="58"/>
      <c r="F3426" s="58"/>
      <c r="G3426" s="58"/>
    </row>
    <row r="3427" spans="4:7" ht="12.75">
      <c r="D3427" s="58"/>
      <c r="E3427" s="58"/>
      <c r="F3427" s="58"/>
      <c r="G3427" s="58"/>
    </row>
    <row r="3428" spans="4:7" ht="12.75">
      <c r="D3428" s="58"/>
      <c r="E3428" s="58"/>
      <c r="F3428" s="58"/>
      <c r="G3428" s="58"/>
    </row>
    <row r="3429" spans="4:7" ht="12.75">
      <c r="D3429" s="58"/>
      <c r="E3429" s="58"/>
      <c r="F3429" s="58"/>
      <c r="G3429" s="58"/>
    </row>
    <row r="3430" spans="4:7" ht="12.75">
      <c r="D3430" s="58"/>
      <c r="E3430" s="58"/>
      <c r="F3430" s="58"/>
      <c r="G3430" s="58"/>
    </row>
    <row r="3431" spans="4:7" ht="12.75">
      <c r="D3431" s="58"/>
      <c r="E3431" s="58"/>
      <c r="F3431" s="58"/>
      <c r="G3431" s="58"/>
    </row>
    <row r="3432" spans="4:7" ht="12.75">
      <c r="D3432" s="58"/>
      <c r="E3432" s="58"/>
      <c r="F3432" s="58"/>
      <c r="G3432" s="58"/>
    </row>
    <row r="3433" spans="4:7" ht="12.75">
      <c r="D3433" s="58"/>
      <c r="E3433" s="58"/>
      <c r="F3433" s="58"/>
      <c r="G3433" s="58"/>
    </row>
    <row r="3434" spans="4:7" ht="12.75">
      <c r="D3434" s="58"/>
      <c r="E3434" s="58"/>
      <c r="F3434" s="58"/>
      <c r="G3434" s="58"/>
    </row>
    <row r="3435" spans="4:7" ht="12.75">
      <c r="D3435" s="58"/>
      <c r="E3435" s="58"/>
      <c r="F3435" s="58"/>
      <c r="G3435" s="58"/>
    </row>
    <row r="3436" spans="4:7" ht="12.75">
      <c r="D3436" s="58"/>
      <c r="E3436" s="58"/>
      <c r="F3436" s="58"/>
      <c r="G3436" s="58"/>
    </row>
    <row r="3437" spans="4:7" ht="12.75">
      <c r="D3437" s="58"/>
      <c r="E3437" s="58"/>
      <c r="F3437" s="58"/>
      <c r="G3437" s="58"/>
    </row>
    <row r="3438" spans="4:7" ht="12.75">
      <c r="D3438" s="58"/>
      <c r="E3438" s="58"/>
      <c r="F3438" s="58"/>
      <c r="G3438" s="58"/>
    </row>
    <row r="3439" spans="4:7" ht="12.75">
      <c r="D3439" s="58"/>
      <c r="E3439" s="58"/>
      <c r="F3439" s="58"/>
      <c r="G3439" s="58"/>
    </row>
    <row r="3440" spans="4:7" ht="12.75">
      <c r="D3440" s="58"/>
      <c r="E3440" s="58"/>
      <c r="F3440" s="58"/>
      <c r="G3440" s="58"/>
    </row>
    <row r="3441" spans="4:7" ht="12.75">
      <c r="D3441" s="58"/>
      <c r="E3441" s="58"/>
      <c r="F3441" s="58"/>
      <c r="G3441" s="58"/>
    </row>
    <row r="3442" spans="4:7" ht="12.75">
      <c r="D3442" s="58"/>
      <c r="E3442" s="58"/>
      <c r="F3442" s="58"/>
      <c r="G3442" s="58"/>
    </row>
    <row r="3443" spans="4:7" ht="12.75">
      <c r="D3443" s="58"/>
      <c r="E3443" s="58"/>
      <c r="F3443" s="58"/>
      <c r="G3443" s="58"/>
    </row>
    <row r="3444" spans="4:7" ht="12.75">
      <c r="D3444" s="58"/>
      <c r="E3444" s="58"/>
      <c r="F3444" s="58"/>
      <c r="G3444" s="58"/>
    </row>
    <row r="3445" spans="4:7" ht="12.75">
      <c r="D3445" s="58"/>
      <c r="E3445" s="58"/>
      <c r="F3445" s="58"/>
      <c r="G3445" s="58"/>
    </row>
    <row r="3446" spans="4:7" ht="12.75">
      <c r="D3446" s="58"/>
      <c r="E3446" s="58"/>
      <c r="F3446" s="58"/>
      <c r="G3446" s="58"/>
    </row>
    <row r="3447" spans="4:7" ht="12.75">
      <c r="D3447" s="58"/>
      <c r="E3447" s="58"/>
      <c r="F3447" s="58"/>
      <c r="G3447" s="58"/>
    </row>
    <row r="3448" spans="4:7" ht="12.75">
      <c r="D3448" s="58"/>
      <c r="E3448" s="58"/>
      <c r="F3448" s="58"/>
      <c r="G3448" s="58"/>
    </row>
    <row r="3449" spans="4:7" ht="12.75">
      <c r="D3449" s="58"/>
      <c r="E3449" s="58"/>
      <c r="F3449" s="58"/>
      <c r="G3449" s="58"/>
    </row>
    <row r="3450" spans="4:7" ht="12.75">
      <c r="D3450" s="58"/>
      <c r="E3450" s="58"/>
      <c r="F3450" s="58"/>
      <c r="G3450" s="58"/>
    </row>
    <row r="3451" spans="4:7" ht="12.75">
      <c r="D3451" s="58"/>
      <c r="E3451" s="58"/>
      <c r="F3451" s="58"/>
      <c r="G3451" s="58"/>
    </row>
    <row r="3452" spans="4:7" ht="12.75">
      <c r="D3452" s="58"/>
      <c r="E3452" s="58"/>
      <c r="F3452" s="58"/>
      <c r="G3452" s="58"/>
    </row>
    <row r="3453" spans="4:7" ht="12.75">
      <c r="D3453" s="58"/>
      <c r="E3453" s="58"/>
      <c r="F3453" s="58"/>
      <c r="G3453" s="58"/>
    </row>
    <row r="3454" spans="4:7" ht="12.75">
      <c r="D3454" s="58"/>
      <c r="E3454" s="58"/>
      <c r="F3454" s="58"/>
      <c r="G3454" s="58"/>
    </row>
    <row r="3455" spans="4:7" ht="12.75">
      <c r="D3455" s="58"/>
      <c r="E3455" s="58"/>
      <c r="F3455" s="58"/>
      <c r="G3455" s="58"/>
    </row>
    <row r="3456" spans="4:7" ht="12.75">
      <c r="D3456" s="58"/>
      <c r="E3456" s="58"/>
      <c r="F3456" s="58"/>
      <c r="G3456" s="58"/>
    </row>
    <row r="3457" spans="4:7" ht="12.75">
      <c r="D3457" s="58"/>
      <c r="E3457" s="58"/>
      <c r="F3457" s="58"/>
      <c r="G3457" s="58"/>
    </row>
    <row r="3458" spans="4:7" ht="12.75">
      <c r="D3458" s="58"/>
      <c r="E3458" s="58"/>
      <c r="F3458" s="58"/>
      <c r="G3458" s="58"/>
    </row>
    <row r="3459" spans="4:7" ht="12.75">
      <c r="D3459" s="58"/>
      <c r="E3459" s="58"/>
      <c r="F3459" s="58"/>
      <c r="G3459" s="58"/>
    </row>
    <row r="3460" spans="4:7" ht="12.75">
      <c r="D3460" s="58"/>
      <c r="E3460" s="58"/>
      <c r="F3460" s="58"/>
      <c r="G3460" s="58"/>
    </row>
    <row r="3461" spans="4:7" ht="12.75">
      <c r="D3461" s="58"/>
      <c r="E3461" s="58"/>
      <c r="F3461" s="58"/>
      <c r="G3461" s="58"/>
    </row>
    <row r="3462" spans="4:7" ht="12.75">
      <c r="D3462" s="58"/>
      <c r="E3462" s="58"/>
      <c r="F3462" s="58"/>
      <c r="G3462" s="58"/>
    </row>
    <row r="3463" spans="4:7" ht="12.75">
      <c r="D3463" s="58"/>
      <c r="E3463" s="58"/>
      <c r="F3463" s="58"/>
      <c r="G3463" s="58"/>
    </row>
    <row r="3464" spans="4:7" ht="12.75">
      <c r="D3464" s="58"/>
      <c r="E3464" s="58"/>
      <c r="F3464" s="58"/>
      <c r="G3464" s="58"/>
    </row>
    <row r="3465" spans="4:7" ht="12.75">
      <c r="D3465" s="58"/>
      <c r="E3465" s="58"/>
      <c r="F3465" s="58"/>
      <c r="G3465" s="58"/>
    </row>
    <row r="3466" spans="4:7" ht="12.75">
      <c r="D3466" s="58"/>
      <c r="E3466" s="58"/>
      <c r="F3466" s="58"/>
      <c r="G3466" s="58"/>
    </row>
    <row r="3467" spans="4:7" ht="12.75">
      <c r="D3467" s="58"/>
      <c r="E3467" s="58"/>
      <c r="F3467" s="58"/>
      <c r="G3467" s="58"/>
    </row>
    <row r="3468" spans="4:7" ht="12.75">
      <c r="D3468" s="58"/>
      <c r="E3468" s="58"/>
      <c r="F3468" s="58"/>
      <c r="G3468" s="58"/>
    </row>
    <row r="3469" spans="4:7" ht="12.75">
      <c r="D3469" s="58"/>
      <c r="E3469" s="58"/>
      <c r="F3469" s="58"/>
      <c r="G3469" s="58"/>
    </row>
    <row r="3470" spans="4:7" ht="12.75">
      <c r="D3470" s="58"/>
      <c r="E3470" s="58"/>
      <c r="F3470" s="58"/>
      <c r="G3470" s="58"/>
    </row>
    <row r="3471" spans="4:7" ht="12.75">
      <c r="D3471" s="58"/>
      <c r="E3471" s="58"/>
      <c r="F3471" s="58"/>
      <c r="G3471" s="58"/>
    </row>
    <row r="3472" spans="4:7" ht="12.75">
      <c r="D3472" s="58"/>
      <c r="E3472" s="58"/>
      <c r="F3472" s="58"/>
      <c r="G3472" s="58"/>
    </row>
    <row r="3473" spans="4:7" ht="12.75">
      <c r="D3473" s="58"/>
      <c r="E3473" s="58"/>
      <c r="F3473" s="58"/>
      <c r="G3473" s="58"/>
    </row>
    <row r="3474" spans="4:7" ht="12.75">
      <c r="D3474" s="58"/>
      <c r="E3474" s="58"/>
      <c r="F3474" s="58"/>
      <c r="G3474" s="58"/>
    </row>
    <row r="3475" spans="4:7" ht="12.75">
      <c r="D3475" s="58"/>
      <c r="E3475" s="58"/>
      <c r="F3475" s="58"/>
      <c r="G3475" s="58"/>
    </row>
    <row r="3476" spans="4:7" ht="12.75">
      <c r="D3476" s="58"/>
      <c r="E3476" s="58"/>
      <c r="F3476" s="58"/>
      <c r="G3476" s="58"/>
    </row>
    <row r="3477" spans="4:7" ht="12.75">
      <c r="D3477" s="58"/>
      <c r="E3477" s="58"/>
      <c r="F3477" s="58"/>
      <c r="G3477" s="58"/>
    </row>
    <row r="3478" spans="4:7" ht="12.75">
      <c r="D3478" s="58"/>
      <c r="E3478" s="58"/>
      <c r="F3478" s="58"/>
      <c r="G3478" s="58"/>
    </row>
    <row r="3479" spans="4:7" ht="12.75">
      <c r="D3479" s="58"/>
      <c r="E3479" s="58"/>
      <c r="F3479" s="58"/>
      <c r="G3479" s="58"/>
    </row>
    <row r="3480" spans="4:7" ht="12.75">
      <c r="D3480" s="58"/>
      <c r="E3480" s="58"/>
      <c r="F3480" s="58"/>
      <c r="G3480" s="58"/>
    </row>
    <row r="3481" spans="4:7" ht="12.75">
      <c r="D3481" s="58"/>
      <c r="E3481" s="58"/>
      <c r="F3481" s="58"/>
      <c r="G3481" s="58"/>
    </row>
    <row r="3482" spans="4:7" ht="12.75">
      <c r="D3482" s="58"/>
      <c r="E3482" s="58"/>
      <c r="F3482" s="58"/>
      <c r="G3482" s="58"/>
    </row>
    <row r="3483" spans="4:7" ht="12.75">
      <c r="D3483" s="58"/>
      <c r="E3483" s="58"/>
      <c r="F3483" s="58"/>
      <c r="G3483" s="58"/>
    </row>
    <row r="3484" spans="4:7" ht="12.75">
      <c r="D3484" s="58"/>
      <c r="E3484" s="58"/>
      <c r="F3484" s="58"/>
      <c r="G3484" s="58"/>
    </row>
    <row r="3485" spans="4:7" ht="12.75">
      <c r="D3485" s="58"/>
      <c r="E3485" s="58"/>
      <c r="F3485" s="58"/>
      <c r="G3485" s="58"/>
    </row>
    <row r="3486" spans="4:7" ht="12.75">
      <c r="D3486" s="58"/>
      <c r="E3486" s="58"/>
      <c r="F3486" s="58"/>
      <c r="G3486" s="58"/>
    </row>
    <row r="3487" spans="4:7" ht="12.75">
      <c r="D3487" s="58"/>
      <c r="E3487" s="58"/>
      <c r="F3487" s="58"/>
      <c r="G3487" s="58"/>
    </row>
    <row r="3488" spans="4:7" ht="12.75">
      <c r="D3488" s="58"/>
      <c r="E3488" s="58"/>
      <c r="F3488" s="58"/>
      <c r="G3488" s="58"/>
    </row>
    <row r="3489" spans="4:7" ht="12.75">
      <c r="D3489" s="58"/>
      <c r="E3489" s="58"/>
      <c r="F3489" s="58"/>
      <c r="G3489" s="58"/>
    </row>
    <row r="3490" spans="4:7" ht="12.75">
      <c r="D3490" s="58"/>
      <c r="E3490" s="58"/>
      <c r="F3490" s="58"/>
      <c r="G3490" s="58"/>
    </row>
    <row r="3491" spans="4:7" ht="12.75">
      <c r="D3491" s="58"/>
      <c r="E3491" s="58"/>
      <c r="F3491" s="58"/>
      <c r="G3491" s="58"/>
    </row>
    <row r="3492" spans="4:7" ht="12.75">
      <c r="D3492" s="58"/>
      <c r="E3492" s="58"/>
      <c r="F3492" s="58"/>
      <c r="G3492" s="58"/>
    </row>
    <row r="3493" spans="4:7" ht="12.75">
      <c r="D3493" s="58"/>
      <c r="E3493" s="58"/>
      <c r="F3493" s="58"/>
      <c r="G3493" s="58"/>
    </row>
    <row r="3494" spans="4:7" ht="12.75">
      <c r="D3494" s="58"/>
      <c r="E3494" s="58"/>
      <c r="F3494" s="58"/>
      <c r="G3494" s="58"/>
    </row>
    <row r="3495" spans="4:7" ht="12.75">
      <c r="D3495" s="58"/>
      <c r="E3495" s="58"/>
      <c r="F3495" s="58"/>
      <c r="G3495" s="58"/>
    </row>
    <row r="3496" spans="4:7" ht="12.75">
      <c r="D3496" s="58"/>
      <c r="E3496" s="58"/>
      <c r="F3496" s="58"/>
      <c r="G3496" s="58"/>
    </row>
    <row r="3497" spans="4:7" ht="12.75">
      <c r="D3497" s="58"/>
      <c r="E3497" s="58"/>
      <c r="F3497" s="58"/>
      <c r="G3497" s="58"/>
    </row>
    <row r="3498" spans="4:7" ht="12.75">
      <c r="D3498" s="58"/>
      <c r="E3498" s="58"/>
      <c r="F3498" s="58"/>
      <c r="G3498" s="58"/>
    </row>
    <row r="3499" spans="4:7" ht="12.75">
      <c r="D3499" s="58"/>
      <c r="E3499" s="58"/>
      <c r="F3499" s="58"/>
      <c r="G3499" s="58"/>
    </row>
    <row r="3500" spans="4:7" ht="12.75">
      <c r="D3500" s="58"/>
      <c r="E3500" s="58"/>
      <c r="F3500" s="58"/>
      <c r="G3500" s="58"/>
    </row>
    <row r="3501" spans="4:7" ht="12.75">
      <c r="D3501" s="58"/>
      <c r="E3501" s="58"/>
      <c r="F3501" s="58"/>
      <c r="G3501" s="58"/>
    </row>
    <row r="3502" spans="4:7" ht="12.75">
      <c r="D3502" s="58"/>
      <c r="E3502" s="58"/>
      <c r="F3502" s="58"/>
      <c r="G3502" s="58"/>
    </row>
    <row r="3503" spans="4:7" ht="12.75">
      <c r="D3503" s="58"/>
      <c r="E3503" s="58"/>
      <c r="F3503" s="58"/>
      <c r="G3503" s="58"/>
    </row>
    <row r="3504" spans="4:7" ht="12.75">
      <c r="D3504" s="58"/>
      <c r="E3504" s="58"/>
      <c r="F3504" s="58"/>
      <c r="G3504" s="58"/>
    </row>
    <row r="3505" spans="4:7" ht="12.75">
      <c r="D3505" s="58"/>
      <c r="E3505" s="58"/>
      <c r="F3505" s="58"/>
      <c r="G3505" s="58"/>
    </row>
    <row r="3506" spans="4:7" ht="12.75">
      <c r="D3506" s="58"/>
      <c r="E3506" s="58"/>
      <c r="F3506" s="58"/>
      <c r="G3506" s="58"/>
    </row>
    <row r="3507" spans="4:7" ht="12.75">
      <c r="D3507" s="58"/>
      <c r="E3507" s="58"/>
      <c r="F3507" s="58"/>
      <c r="G3507" s="58"/>
    </row>
    <row r="3508" spans="4:7" ht="12.75">
      <c r="D3508" s="58"/>
      <c r="E3508" s="58"/>
      <c r="F3508" s="58"/>
      <c r="G3508" s="58"/>
    </row>
    <row r="3509" spans="4:7" ht="12.75">
      <c r="D3509" s="58"/>
      <c r="E3509" s="58"/>
      <c r="F3509" s="58"/>
      <c r="G3509" s="58"/>
    </row>
    <row r="3510" spans="4:7" ht="12.75">
      <c r="D3510" s="58"/>
      <c r="E3510" s="58"/>
      <c r="F3510" s="58"/>
      <c r="G3510" s="58"/>
    </row>
    <row r="3511" spans="4:7" ht="12.75">
      <c r="D3511" s="58"/>
      <c r="E3511" s="58"/>
      <c r="F3511" s="58"/>
      <c r="G3511" s="58"/>
    </row>
    <row r="3512" spans="4:7" ht="12.75">
      <c r="D3512" s="58"/>
      <c r="E3512" s="58"/>
      <c r="F3512" s="58"/>
      <c r="G3512" s="58"/>
    </row>
    <row r="3513" spans="4:7" ht="12.75">
      <c r="D3513" s="58"/>
      <c r="E3513" s="58"/>
      <c r="F3513" s="58"/>
      <c r="G3513" s="58"/>
    </row>
    <row r="3514" spans="4:7" ht="12.75">
      <c r="D3514" s="58"/>
      <c r="E3514" s="58"/>
      <c r="F3514" s="58"/>
      <c r="G3514" s="58"/>
    </row>
    <row r="3515" spans="4:7" ht="12.75">
      <c r="D3515" s="58"/>
      <c r="E3515" s="58"/>
      <c r="F3515" s="58"/>
      <c r="G3515" s="58"/>
    </row>
    <row r="3516" spans="4:7" ht="12.75">
      <c r="D3516" s="58"/>
      <c r="E3516" s="58"/>
      <c r="F3516" s="58"/>
      <c r="G3516" s="58"/>
    </row>
    <row r="3517" spans="4:7" ht="12.75">
      <c r="D3517" s="58"/>
      <c r="E3517" s="58"/>
      <c r="F3517" s="58"/>
      <c r="G3517" s="58"/>
    </row>
    <row r="3518" spans="4:7" ht="12.75">
      <c r="D3518" s="58"/>
      <c r="E3518" s="58"/>
      <c r="F3518" s="58"/>
      <c r="G3518" s="58"/>
    </row>
    <row r="3519" spans="4:7" ht="12.75">
      <c r="D3519" s="58"/>
      <c r="E3519" s="58"/>
      <c r="F3519" s="58"/>
      <c r="G3519" s="58"/>
    </row>
    <row r="3520" spans="4:7" ht="12.75">
      <c r="D3520" s="58"/>
      <c r="E3520" s="58"/>
      <c r="F3520" s="58"/>
      <c r="G3520" s="58"/>
    </row>
    <row r="3521" spans="4:7" ht="12.75">
      <c r="D3521" s="58"/>
      <c r="E3521" s="58"/>
      <c r="F3521" s="58"/>
      <c r="G3521" s="58"/>
    </row>
    <row r="3522" spans="4:7" ht="12.75">
      <c r="D3522" s="58"/>
      <c r="E3522" s="58"/>
      <c r="F3522" s="58"/>
      <c r="G3522" s="58"/>
    </row>
    <row r="3523" spans="4:7" ht="12.75">
      <c r="D3523" s="58"/>
      <c r="E3523" s="58"/>
      <c r="F3523" s="58"/>
      <c r="G3523" s="58"/>
    </row>
    <row r="3524" spans="4:7" ht="12.75">
      <c r="D3524" s="58"/>
      <c r="E3524" s="58"/>
      <c r="F3524" s="58"/>
      <c r="G3524" s="58"/>
    </row>
    <row r="3525" spans="4:7" ht="12.75">
      <c r="D3525" s="58"/>
      <c r="E3525" s="58"/>
      <c r="F3525" s="58"/>
      <c r="G3525" s="58"/>
    </row>
    <row r="3526" spans="4:7" ht="12.75">
      <c r="D3526" s="58"/>
      <c r="E3526" s="58"/>
      <c r="F3526" s="58"/>
      <c r="G3526" s="58"/>
    </row>
    <row r="3527" spans="4:7" ht="12.75">
      <c r="D3527" s="58"/>
      <c r="E3527" s="58"/>
      <c r="F3527" s="58"/>
      <c r="G3527" s="58"/>
    </row>
    <row r="3528" spans="4:7" ht="12.75">
      <c r="D3528" s="58"/>
      <c r="E3528" s="58"/>
      <c r="F3528" s="58"/>
      <c r="G3528" s="58"/>
    </row>
    <row r="3529" spans="4:7" ht="12.75">
      <c r="D3529" s="58"/>
      <c r="E3529" s="58"/>
      <c r="F3529" s="58"/>
      <c r="G3529" s="58"/>
    </row>
    <row r="3530" spans="4:7" ht="12.75">
      <c r="D3530" s="58"/>
      <c r="E3530" s="58"/>
      <c r="F3530" s="58"/>
      <c r="G3530" s="58"/>
    </row>
    <row r="3531" spans="4:7" ht="12.75">
      <c r="D3531" s="58"/>
      <c r="E3531" s="58"/>
      <c r="F3531" s="58"/>
      <c r="G3531" s="58"/>
    </row>
    <row r="3532" spans="4:7" ht="12.75">
      <c r="D3532" s="58"/>
      <c r="E3532" s="58"/>
      <c r="F3532" s="58"/>
      <c r="G3532" s="58"/>
    </row>
    <row r="3533" spans="4:7" ht="12.75">
      <c r="D3533" s="58"/>
      <c r="E3533" s="58"/>
      <c r="F3533" s="58"/>
      <c r="G3533" s="58"/>
    </row>
    <row r="3534" spans="4:7" ht="12.75">
      <c r="D3534" s="58"/>
      <c r="E3534" s="58"/>
      <c r="F3534" s="58"/>
      <c r="G3534" s="58"/>
    </row>
    <row r="3535" spans="4:7" ht="12.75">
      <c r="D3535" s="58"/>
      <c r="E3535" s="58"/>
      <c r="F3535" s="58"/>
      <c r="G3535" s="58"/>
    </row>
    <row r="3536" spans="4:7" ht="12.75">
      <c r="D3536" s="58"/>
      <c r="E3536" s="58"/>
      <c r="F3536" s="58"/>
      <c r="G3536" s="58"/>
    </row>
    <row r="3537" spans="4:7" ht="12.75">
      <c r="D3537" s="58"/>
      <c r="E3537" s="58"/>
      <c r="F3537" s="58"/>
      <c r="G3537" s="58"/>
    </row>
    <row r="3538" spans="4:7" ht="12.75">
      <c r="D3538" s="58"/>
      <c r="E3538" s="58"/>
      <c r="F3538" s="58"/>
      <c r="G3538" s="58"/>
    </row>
    <row r="3539" spans="4:7" ht="12.75">
      <c r="D3539" s="58"/>
      <c r="E3539" s="58"/>
      <c r="F3539" s="58"/>
      <c r="G3539" s="58"/>
    </row>
    <row r="3540" spans="4:7" ht="12.75">
      <c r="D3540" s="58"/>
      <c r="E3540" s="58"/>
      <c r="F3540" s="58"/>
      <c r="G3540" s="58"/>
    </row>
    <row r="3541" spans="4:7" ht="12.75">
      <c r="D3541" s="58"/>
      <c r="E3541" s="58"/>
      <c r="F3541" s="58"/>
      <c r="G3541" s="58"/>
    </row>
    <row r="3542" spans="4:7" ht="12.75">
      <c r="D3542" s="58"/>
      <c r="E3542" s="58"/>
      <c r="F3542" s="58"/>
      <c r="G3542" s="58"/>
    </row>
    <row r="3543" spans="4:7" ht="12.75">
      <c r="D3543" s="58"/>
      <c r="E3543" s="58"/>
      <c r="F3543" s="58"/>
      <c r="G3543" s="58"/>
    </row>
    <row r="3544" spans="4:7" ht="12.75">
      <c r="D3544" s="58"/>
      <c r="E3544" s="58"/>
      <c r="F3544" s="58"/>
      <c r="G3544" s="58"/>
    </row>
    <row r="3545" spans="4:7" ht="12.75">
      <c r="D3545" s="58"/>
      <c r="E3545" s="58"/>
      <c r="F3545" s="58"/>
      <c r="G3545" s="58"/>
    </row>
    <row r="3546" spans="4:7" ht="12.75">
      <c r="D3546" s="58"/>
      <c r="E3546" s="58"/>
      <c r="F3546" s="58"/>
      <c r="G3546" s="58"/>
    </row>
    <row r="3547" spans="4:7" ht="12.75">
      <c r="D3547" s="58"/>
      <c r="E3547" s="58"/>
      <c r="F3547" s="58"/>
      <c r="G3547" s="58"/>
    </row>
    <row r="3548" spans="4:7" ht="12.75">
      <c r="D3548" s="58"/>
      <c r="E3548" s="58"/>
      <c r="F3548" s="58"/>
      <c r="G3548" s="58"/>
    </row>
    <row r="3549" spans="4:7" ht="12.75">
      <c r="D3549" s="58"/>
      <c r="E3549" s="58"/>
      <c r="F3549" s="58"/>
      <c r="G3549" s="58"/>
    </row>
    <row r="3550" spans="4:7" ht="12.75">
      <c r="D3550" s="58"/>
      <c r="E3550" s="58"/>
      <c r="F3550" s="58"/>
      <c r="G3550" s="58"/>
    </row>
    <row r="3551" spans="4:7" ht="12.75">
      <c r="D3551" s="58"/>
      <c r="E3551" s="58"/>
      <c r="F3551" s="58"/>
      <c r="G3551" s="58"/>
    </row>
    <row r="3552" spans="4:7" ht="12.75">
      <c r="D3552" s="58"/>
      <c r="E3552" s="58"/>
      <c r="F3552" s="58"/>
      <c r="G3552" s="58"/>
    </row>
    <row r="3553" spans="4:7" ht="12.75">
      <c r="D3553" s="58"/>
      <c r="E3553" s="58"/>
      <c r="F3553" s="58"/>
      <c r="G3553" s="58"/>
    </row>
    <row r="3554" spans="4:7" ht="12.75">
      <c r="D3554" s="58"/>
      <c r="E3554" s="58"/>
      <c r="F3554" s="58"/>
      <c r="G3554" s="58"/>
    </row>
    <row r="3555" spans="4:7" ht="12.75">
      <c r="D3555" s="58"/>
      <c r="E3555" s="58"/>
      <c r="F3555" s="58"/>
      <c r="G3555" s="58"/>
    </row>
    <row r="3556" spans="4:7" ht="12.75">
      <c r="D3556" s="58"/>
      <c r="E3556" s="58"/>
      <c r="F3556" s="58"/>
      <c r="G3556" s="58"/>
    </row>
    <row r="3557" spans="4:7" ht="12.75">
      <c r="D3557" s="58"/>
      <c r="E3557" s="58"/>
      <c r="F3557" s="58"/>
      <c r="G3557" s="58"/>
    </row>
    <row r="3558" spans="4:7" ht="12.75">
      <c r="D3558" s="58"/>
      <c r="E3558" s="58"/>
      <c r="F3558" s="58"/>
      <c r="G3558" s="58"/>
    </row>
    <row r="3559" spans="4:7" ht="12.75">
      <c r="D3559" s="58"/>
      <c r="E3559" s="58"/>
      <c r="F3559" s="58"/>
      <c r="G3559" s="58"/>
    </row>
    <row r="3560" spans="4:7" ht="12.75">
      <c r="D3560" s="58"/>
      <c r="E3560" s="58"/>
      <c r="F3560" s="58"/>
      <c r="G3560" s="58"/>
    </row>
    <row r="3561" spans="4:7" ht="12.75">
      <c r="D3561" s="58"/>
      <c r="E3561" s="58"/>
      <c r="F3561" s="58"/>
      <c r="G3561" s="58"/>
    </row>
    <row r="3562" spans="4:7" ht="12.75">
      <c r="D3562" s="58"/>
      <c r="E3562" s="58"/>
      <c r="F3562" s="58"/>
      <c r="G3562" s="58"/>
    </row>
    <row r="3563" spans="4:7" ht="12.75">
      <c r="D3563" s="58"/>
      <c r="E3563" s="58"/>
      <c r="F3563" s="58"/>
      <c r="G3563" s="58"/>
    </row>
    <row r="3564" spans="4:7" ht="12.75">
      <c r="D3564" s="58"/>
      <c r="E3564" s="58"/>
      <c r="F3564" s="58"/>
      <c r="G3564" s="58"/>
    </row>
    <row r="3565" spans="4:7" ht="12.75">
      <c r="D3565" s="58"/>
      <c r="E3565" s="58"/>
      <c r="F3565" s="58"/>
      <c r="G3565" s="58"/>
    </row>
    <row r="3566" spans="4:7" ht="12.75">
      <c r="D3566" s="58"/>
      <c r="E3566" s="58"/>
      <c r="F3566" s="58"/>
      <c r="G3566" s="58"/>
    </row>
    <row r="3567" spans="4:7" ht="12.75">
      <c r="D3567" s="58"/>
      <c r="E3567" s="58"/>
      <c r="F3567" s="58"/>
      <c r="G3567" s="58"/>
    </row>
    <row r="3568" spans="4:7" ht="12.75">
      <c r="D3568" s="58"/>
      <c r="E3568" s="58"/>
      <c r="F3568" s="58"/>
      <c r="G3568" s="58"/>
    </row>
    <row r="3569" spans="4:7" ht="12.75">
      <c r="D3569" s="58"/>
      <c r="E3569" s="58"/>
      <c r="F3569" s="58"/>
      <c r="G3569" s="58"/>
    </row>
    <row r="3570" spans="4:7" ht="12.75">
      <c r="D3570" s="58"/>
      <c r="E3570" s="58"/>
      <c r="F3570" s="58"/>
      <c r="G3570" s="58"/>
    </row>
    <row r="3571" spans="4:7" ht="12.75">
      <c r="D3571" s="58"/>
      <c r="E3571" s="58"/>
      <c r="F3571" s="58"/>
      <c r="G3571" s="58"/>
    </row>
    <row r="3572" spans="4:7" ht="12.75">
      <c r="D3572" s="58"/>
      <c r="E3572" s="58"/>
      <c r="F3572" s="58"/>
      <c r="G3572" s="58"/>
    </row>
    <row r="3573" spans="4:7" ht="12.75">
      <c r="D3573" s="58"/>
      <c r="E3573" s="58"/>
      <c r="F3573" s="58"/>
      <c r="G3573" s="58"/>
    </row>
    <row r="3574" spans="4:7" ht="12.75">
      <c r="D3574" s="58"/>
      <c r="E3574" s="58"/>
      <c r="F3574" s="58"/>
      <c r="G3574" s="58"/>
    </row>
    <row r="3575" spans="4:7" ht="12.75">
      <c r="D3575" s="58"/>
      <c r="E3575" s="58"/>
      <c r="F3575" s="58"/>
      <c r="G3575" s="58"/>
    </row>
    <row r="3576" spans="4:7" ht="12.75">
      <c r="D3576" s="58"/>
      <c r="E3576" s="58"/>
      <c r="F3576" s="58"/>
      <c r="G3576" s="58"/>
    </row>
    <row r="3577" spans="4:7" ht="12.75">
      <c r="D3577" s="58"/>
      <c r="E3577" s="58"/>
      <c r="F3577" s="58"/>
      <c r="G3577" s="58"/>
    </row>
    <row r="3578" spans="4:7" ht="12.75">
      <c r="D3578" s="58"/>
      <c r="E3578" s="58"/>
      <c r="F3578" s="58"/>
      <c r="G3578" s="58"/>
    </row>
    <row r="3579" spans="4:7" ht="12.75">
      <c r="D3579" s="58"/>
      <c r="E3579" s="58"/>
      <c r="F3579" s="58"/>
      <c r="G3579" s="58"/>
    </row>
    <row r="3580" spans="4:7" ht="12.75">
      <c r="D3580" s="58"/>
      <c r="E3580" s="58"/>
      <c r="F3580" s="58"/>
      <c r="G3580" s="58"/>
    </row>
    <row r="3581" spans="4:7" ht="12.75">
      <c r="D3581" s="58"/>
      <c r="E3581" s="58"/>
      <c r="F3581" s="58"/>
      <c r="G3581" s="58"/>
    </row>
    <row r="3582" spans="4:7" ht="12.75">
      <c r="D3582" s="58"/>
      <c r="E3582" s="58"/>
      <c r="F3582" s="58"/>
      <c r="G3582" s="58"/>
    </row>
    <row r="3583" spans="4:7" ht="12.75">
      <c r="D3583" s="58"/>
      <c r="E3583" s="58"/>
      <c r="F3583" s="58"/>
      <c r="G3583" s="58"/>
    </row>
    <row r="3584" spans="4:7" ht="12.75">
      <c r="D3584" s="58"/>
      <c r="E3584" s="58"/>
      <c r="F3584" s="58"/>
      <c r="G3584" s="58"/>
    </row>
    <row r="3585" spans="4:7" ht="12.75">
      <c r="D3585" s="58"/>
      <c r="E3585" s="58"/>
      <c r="F3585" s="58"/>
      <c r="G3585" s="58"/>
    </row>
    <row r="3586" spans="4:7" ht="12.75">
      <c r="D3586" s="58"/>
      <c r="E3586" s="58"/>
      <c r="F3586" s="58"/>
      <c r="G3586" s="58"/>
    </row>
    <row r="3587" spans="4:7" ht="12.75">
      <c r="D3587" s="58"/>
      <c r="E3587" s="58"/>
      <c r="F3587" s="58"/>
      <c r="G3587" s="58"/>
    </row>
    <row r="3588" spans="4:7" ht="12.75">
      <c r="D3588" s="58"/>
      <c r="E3588" s="58"/>
      <c r="F3588" s="58"/>
      <c r="G3588" s="58"/>
    </row>
    <row r="3589" spans="4:7" ht="12.75">
      <c r="D3589" s="58"/>
      <c r="E3589" s="58"/>
      <c r="F3589" s="58"/>
      <c r="G3589" s="58"/>
    </row>
    <row r="3590" spans="4:7" ht="12.75">
      <c r="D3590" s="58"/>
      <c r="E3590" s="58"/>
      <c r="F3590" s="58"/>
      <c r="G3590" s="58"/>
    </row>
    <row r="3591" spans="4:7" ht="12.75">
      <c r="D3591" s="58"/>
      <c r="E3591" s="58"/>
      <c r="F3591" s="58"/>
      <c r="G3591" s="58"/>
    </row>
    <row r="3592" spans="4:7" ht="12.75">
      <c r="D3592" s="58"/>
      <c r="E3592" s="58"/>
      <c r="F3592" s="58"/>
      <c r="G3592" s="58"/>
    </row>
    <row r="3593" spans="4:7" ht="12.75">
      <c r="D3593" s="58"/>
      <c r="E3593" s="58"/>
      <c r="F3593" s="58"/>
      <c r="G3593" s="58"/>
    </row>
    <row r="3594" spans="4:7" ht="12.75">
      <c r="D3594" s="58"/>
      <c r="E3594" s="58"/>
      <c r="F3594" s="58"/>
      <c r="G3594" s="58"/>
    </row>
    <row r="3595" spans="4:7" ht="12.75">
      <c r="D3595" s="58"/>
      <c r="E3595" s="58"/>
      <c r="F3595" s="58"/>
      <c r="G3595" s="58"/>
    </row>
    <row r="3596" spans="4:7" ht="12.75">
      <c r="D3596" s="58"/>
      <c r="E3596" s="58"/>
      <c r="F3596" s="58"/>
      <c r="G3596" s="58"/>
    </row>
    <row r="3597" spans="4:7" ht="12.75">
      <c r="D3597" s="58"/>
      <c r="E3597" s="58"/>
      <c r="F3597" s="58"/>
      <c r="G3597" s="58"/>
    </row>
    <row r="3598" spans="4:7" ht="12.75">
      <c r="D3598" s="58"/>
      <c r="E3598" s="58"/>
      <c r="F3598" s="58"/>
      <c r="G3598" s="58"/>
    </row>
    <row r="3599" spans="4:7" ht="12.75">
      <c r="D3599" s="58"/>
      <c r="E3599" s="58"/>
      <c r="F3599" s="58"/>
      <c r="G3599" s="58"/>
    </row>
    <row r="3600" spans="4:7" ht="12.75">
      <c r="D3600" s="58"/>
      <c r="E3600" s="58"/>
      <c r="F3600" s="58"/>
      <c r="G3600" s="58"/>
    </row>
    <row r="3601" spans="4:7" ht="12.75">
      <c r="D3601" s="58"/>
      <c r="E3601" s="58"/>
      <c r="F3601" s="58"/>
      <c r="G3601" s="58"/>
    </row>
    <row r="3602" spans="4:7" ht="12.75">
      <c r="D3602" s="58"/>
      <c r="E3602" s="58"/>
      <c r="F3602" s="58"/>
      <c r="G3602" s="58"/>
    </row>
    <row r="3603" spans="4:7" ht="12.75">
      <c r="D3603" s="58"/>
      <c r="E3603" s="58"/>
      <c r="F3603" s="58"/>
      <c r="G3603" s="58"/>
    </row>
    <row r="3604" spans="4:7" ht="12.75">
      <c r="D3604" s="58"/>
      <c r="E3604" s="58"/>
      <c r="F3604" s="58"/>
      <c r="G3604" s="58"/>
    </row>
    <row r="3605" spans="4:7" ht="12.75">
      <c r="D3605" s="58"/>
      <c r="E3605" s="58"/>
      <c r="F3605" s="58"/>
      <c r="G3605" s="58"/>
    </row>
    <row r="3606" spans="4:7" ht="12.75">
      <c r="D3606" s="58"/>
      <c r="E3606" s="58"/>
      <c r="F3606" s="58"/>
      <c r="G3606" s="58"/>
    </row>
    <row r="3607" spans="4:7" ht="12.75">
      <c r="D3607" s="58"/>
      <c r="E3607" s="58"/>
      <c r="F3607" s="58"/>
      <c r="G3607" s="58"/>
    </row>
    <row r="3608" spans="4:7" ht="12.75">
      <c r="D3608" s="58"/>
      <c r="E3608" s="58"/>
      <c r="F3608" s="58"/>
      <c r="G3608" s="58"/>
    </row>
    <row r="3609" spans="4:7" ht="12.75">
      <c r="D3609" s="58"/>
      <c r="E3609" s="58"/>
      <c r="F3609" s="58"/>
      <c r="G3609" s="58"/>
    </row>
    <row r="3610" spans="4:7" ht="12.75">
      <c r="D3610" s="58"/>
      <c r="E3610" s="58"/>
      <c r="F3610" s="58"/>
      <c r="G3610" s="58"/>
    </row>
    <row r="3611" spans="4:7" ht="12.75">
      <c r="D3611" s="58"/>
      <c r="E3611" s="58"/>
      <c r="F3611" s="58"/>
      <c r="G3611" s="58"/>
    </row>
    <row r="3612" spans="4:7" ht="12.75">
      <c r="D3612" s="58"/>
      <c r="E3612" s="58"/>
      <c r="F3612" s="58"/>
      <c r="G3612" s="58"/>
    </row>
    <row r="3613" spans="4:7" ht="12.75">
      <c r="D3613" s="58"/>
      <c r="E3613" s="58"/>
      <c r="F3613" s="58"/>
      <c r="G3613" s="58"/>
    </row>
    <row r="3614" spans="4:7" ht="12.75">
      <c r="D3614" s="58"/>
      <c r="E3614" s="58"/>
      <c r="F3614" s="58"/>
      <c r="G3614" s="58"/>
    </row>
    <row r="3615" spans="4:7" ht="12.75">
      <c r="D3615" s="58"/>
      <c r="E3615" s="58"/>
      <c r="F3615" s="58"/>
      <c r="G3615" s="58"/>
    </row>
    <row r="3616" spans="4:7" ht="12.75">
      <c r="D3616" s="58"/>
      <c r="E3616" s="58"/>
      <c r="F3616" s="58"/>
      <c r="G3616" s="58"/>
    </row>
    <row r="3617" spans="4:7" ht="12.75">
      <c r="D3617" s="58"/>
      <c r="E3617" s="58"/>
      <c r="F3617" s="58"/>
      <c r="G3617" s="58"/>
    </row>
    <row r="3618" spans="4:7" ht="12.75">
      <c r="D3618" s="58"/>
      <c r="E3618" s="58"/>
      <c r="F3618" s="58"/>
      <c r="G3618" s="58"/>
    </row>
    <row r="3619" spans="4:7" ht="12.75">
      <c r="D3619" s="58"/>
      <c r="E3619" s="58"/>
      <c r="F3619" s="58"/>
      <c r="G3619" s="58"/>
    </row>
    <row r="3620" spans="4:7" ht="12.75">
      <c r="D3620" s="58"/>
      <c r="E3620" s="58"/>
      <c r="F3620" s="58"/>
      <c r="G3620" s="58"/>
    </row>
    <row r="3621" spans="4:7" ht="12.75">
      <c r="D3621" s="58"/>
      <c r="E3621" s="58"/>
      <c r="F3621" s="58"/>
      <c r="G3621" s="58"/>
    </row>
    <row r="3622" spans="4:7" ht="12.75">
      <c r="D3622" s="58"/>
      <c r="E3622" s="58"/>
      <c r="F3622" s="58"/>
      <c r="G3622" s="58"/>
    </row>
    <row r="3623" spans="4:7" ht="12.75">
      <c r="D3623" s="58"/>
      <c r="E3623" s="58"/>
      <c r="F3623" s="58"/>
      <c r="G3623" s="58"/>
    </row>
    <row r="3624" spans="4:7" ht="12.75">
      <c r="D3624" s="58"/>
      <c r="E3624" s="58"/>
      <c r="F3624" s="58"/>
      <c r="G3624" s="58"/>
    </row>
    <row r="3625" spans="4:7" ht="12.75">
      <c r="D3625" s="58"/>
      <c r="E3625" s="58"/>
      <c r="F3625" s="58"/>
      <c r="G3625" s="58"/>
    </row>
    <row r="3626" spans="4:7" ht="12.75">
      <c r="D3626" s="58"/>
      <c r="E3626" s="58"/>
      <c r="F3626" s="58"/>
      <c r="G3626" s="58"/>
    </row>
    <row r="3627" spans="4:7" ht="12.75">
      <c r="D3627" s="58"/>
      <c r="E3627" s="58"/>
      <c r="F3627" s="58"/>
      <c r="G3627" s="58"/>
    </row>
    <row r="3628" spans="4:7" ht="12.75">
      <c r="D3628" s="58"/>
      <c r="E3628" s="58"/>
      <c r="F3628" s="58"/>
      <c r="G3628" s="58"/>
    </row>
    <row r="3629" spans="4:7" ht="12.75">
      <c r="D3629" s="58"/>
      <c r="E3629" s="58"/>
      <c r="F3629" s="58"/>
      <c r="G3629" s="58"/>
    </row>
    <row r="3630" spans="4:7" ht="12.75">
      <c r="D3630" s="58"/>
      <c r="E3630" s="58"/>
      <c r="F3630" s="58"/>
      <c r="G3630" s="58"/>
    </row>
    <row r="3631" spans="4:7" ht="12.75">
      <c r="D3631" s="58"/>
      <c r="E3631" s="58"/>
      <c r="F3631" s="58"/>
      <c r="G3631" s="58"/>
    </row>
    <row r="3632" spans="4:7" ht="12.75">
      <c r="D3632" s="58"/>
      <c r="E3632" s="58"/>
      <c r="F3632" s="58"/>
      <c r="G3632" s="58"/>
    </row>
    <row r="3633" spans="4:7" ht="12.75">
      <c r="D3633" s="58"/>
      <c r="E3633" s="58"/>
      <c r="F3633" s="58"/>
      <c r="G3633" s="58"/>
    </row>
    <row r="3634" spans="4:7" ht="12.75">
      <c r="D3634" s="58"/>
      <c r="E3634" s="58"/>
      <c r="F3634" s="58"/>
      <c r="G3634" s="58"/>
    </row>
    <row r="3635" spans="4:7" ht="12.75">
      <c r="D3635" s="58"/>
      <c r="E3635" s="58"/>
      <c r="F3635" s="58"/>
      <c r="G3635" s="58"/>
    </row>
    <row r="3636" spans="4:7" ht="12.75">
      <c r="D3636" s="58"/>
      <c r="E3636" s="58"/>
      <c r="F3636" s="58"/>
      <c r="G3636" s="58"/>
    </row>
    <row r="3637" spans="4:7" ht="12.75">
      <c r="D3637" s="58"/>
      <c r="E3637" s="58"/>
      <c r="F3637" s="58"/>
      <c r="G3637" s="58"/>
    </row>
    <row r="3638" spans="4:7" ht="12.75">
      <c r="D3638" s="58"/>
      <c r="E3638" s="58"/>
      <c r="F3638" s="58"/>
      <c r="G3638" s="58"/>
    </row>
    <row r="3639" spans="4:7" ht="12.75">
      <c r="D3639" s="58"/>
      <c r="E3639" s="58"/>
      <c r="F3639" s="58"/>
      <c r="G3639" s="58"/>
    </row>
    <row r="3640" spans="4:7" ht="12.75">
      <c r="D3640" s="58"/>
      <c r="E3640" s="58"/>
      <c r="F3640" s="58"/>
      <c r="G3640" s="58"/>
    </row>
    <row r="3641" spans="4:7" ht="12.75">
      <c r="D3641" s="58"/>
      <c r="E3641" s="58"/>
      <c r="F3641" s="58"/>
      <c r="G3641" s="58"/>
    </row>
    <row r="3642" spans="4:7" ht="12.75">
      <c r="D3642" s="58"/>
      <c r="E3642" s="58"/>
      <c r="F3642" s="58"/>
      <c r="G3642" s="58"/>
    </row>
    <row r="3643" spans="4:7" ht="12.75">
      <c r="D3643" s="58"/>
      <c r="E3643" s="58"/>
      <c r="F3643" s="58"/>
      <c r="G3643" s="58"/>
    </row>
    <row r="3644" spans="4:7" ht="12.75">
      <c r="D3644" s="58"/>
      <c r="E3644" s="58"/>
      <c r="F3644" s="58"/>
      <c r="G3644" s="58"/>
    </row>
    <row r="3645" spans="4:7" ht="12.75">
      <c r="D3645" s="58"/>
      <c r="E3645" s="58"/>
      <c r="F3645" s="58"/>
      <c r="G3645" s="58"/>
    </row>
    <row r="3646" spans="4:7" ht="12.75">
      <c r="D3646" s="58"/>
      <c r="E3646" s="58"/>
      <c r="F3646" s="58"/>
      <c r="G3646" s="58"/>
    </row>
    <row r="3647" spans="4:7" ht="12.75">
      <c r="D3647" s="58"/>
      <c r="E3647" s="58"/>
      <c r="F3647" s="58"/>
      <c r="G3647" s="58"/>
    </row>
    <row r="3648" spans="4:7" ht="12.75">
      <c r="D3648" s="58"/>
      <c r="E3648" s="58"/>
      <c r="F3648" s="58"/>
      <c r="G3648" s="58"/>
    </row>
    <row r="3649" spans="4:7" ht="12.75">
      <c r="D3649" s="58"/>
      <c r="E3649" s="58"/>
      <c r="F3649" s="58"/>
      <c r="G3649" s="58"/>
    </row>
    <row r="3650" spans="4:7" ht="12.75">
      <c r="D3650" s="58"/>
      <c r="E3650" s="58"/>
      <c r="F3650" s="58"/>
      <c r="G3650" s="58"/>
    </row>
    <row r="3651" spans="4:7" ht="12.75">
      <c r="D3651" s="58"/>
      <c r="E3651" s="58"/>
      <c r="F3651" s="58"/>
      <c r="G3651" s="58"/>
    </row>
    <row r="3652" spans="4:7" ht="12.75">
      <c r="D3652" s="58"/>
      <c r="E3652" s="58"/>
      <c r="F3652" s="58"/>
      <c r="G3652" s="58"/>
    </row>
    <row r="3653" spans="4:7" ht="12.75">
      <c r="D3653" s="58"/>
      <c r="E3653" s="58"/>
      <c r="F3653" s="58"/>
      <c r="G3653" s="58"/>
    </row>
    <row r="3654" spans="4:7" ht="12.75">
      <c r="D3654" s="58"/>
      <c r="E3654" s="58"/>
      <c r="F3654" s="58"/>
      <c r="G3654" s="58"/>
    </row>
    <row r="3655" spans="4:7" ht="12.75">
      <c r="D3655" s="58"/>
      <c r="E3655" s="58"/>
      <c r="F3655" s="58"/>
      <c r="G3655" s="58"/>
    </row>
    <row r="3656" spans="4:7" ht="12.75">
      <c r="D3656" s="58"/>
      <c r="E3656" s="58"/>
      <c r="F3656" s="58"/>
      <c r="G3656" s="58"/>
    </row>
    <row r="3657" spans="4:7" ht="12.75">
      <c r="D3657" s="58"/>
      <c r="E3657" s="58"/>
      <c r="F3657" s="58"/>
      <c r="G3657" s="58"/>
    </row>
    <row r="3658" spans="4:7" ht="12.75">
      <c r="D3658" s="58"/>
      <c r="E3658" s="58"/>
      <c r="F3658" s="58"/>
      <c r="G3658" s="58"/>
    </row>
    <row r="3659" spans="4:7" ht="12.75">
      <c r="D3659" s="58"/>
      <c r="E3659" s="58"/>
      <c r="F3659" s="58"/>
      <c r="G3659" s="58"/>
    </row>
    <row r="3660" spans="4:7" ht="12.75">
      <c r="D3660" s="58"/>
      <c r="E3660" s="58"/>
      <c r="F3660" s="58"/>
      <c r="G3660" s="58"/>
    </row>
    <row r="3661" spans="4:7" ht="12.75">
      <c r="D3661" s="58"/>
      <c r="E3661" s="58"/>
      <c r="F3661" s="58"/>
      <c r="G3661" s="58"/>
    </row>
    <row r="3662" spans="4:7" ht="12.75">
      <c r="D3662" s="58"/>
      <c r="E3662" s="58"/>
      <c r="F3662" s="58"/>
      <c r="G3662" s="58"/>
    </row>
    <row r="3663" spans="4:7" ht="12.75">
      <c r="D3663" s="58"/>
      <c r="E3663" s="58"/>
      <c r="F3663" s="58"/>
      <c r="G3663" s="58"/>
    </row>
    <row r="3664" spans="4:7" ht="12.75">
      <c r="D3664" s="58"/>
      <c r="E3664" s="58"/>
      <c r="F3664" s="58"/>
      <c r="G3664" s="58"/>
    </row>
    <row r="3665" spans="4:7" ht="12.75">
      <c r="D3665" s="58"/>
      <c r="E3665" s="58"/>
      <c r="F3665" s="58"/>
      <c r="G3665" s="58"/>
    </row>
    <row r="3666" spans="4:7" ht="12.75">
      <c r="D3666" s="58"/>
      <c r="E3666" s="58"/>
      <c r="F3666" s="58"/>
      <c r="G3666" s="58"/>
    </row>
    <row r="3667" spans="4:7" ht="12.75">
      <c r="D3667" s="58"/>
      <c r="E3667" s="58"/>
      <c r="F3667" s="58"/>
      <c r="G3667" s="58"/>
    </row>
    <row r="3668" spans="4:7" ht="12.75">
      <c r="D3668" s="58"/>
      <c r="E3668" s="58"/>
      <c r="F3668" s="58"/>
      <c r="G3668" s="58"/>
    </row>
    <row r="3669" spans="4:7" ht="12.75">
      <c r="D3669" s="58"/>
      <c r="E3669" s="58"/>
      <c r="F3669" s="58"/>
      <c r="G3669" s="58"/>
    </row>
    <row r="3670" spans="4:7" ht="12.75">
      <c r="D3670" s="58"/>
      <c r="E3670" s="58"/>
      <c r="F3670" s="58"/>
      <c r="G3670" s="58"/>
    </row>
    <row r="3671" spans="4:7" ht="12.75">
      <c r="D3671" s="58"/>
      <c r="E3671" s="58"/>
      <c r="F3671" s="58"/>
      <c r="G3671" s="58"/>
    </row>
    <row r="3672" spans="4:7" ht="12.75">
      <c r="D3672" s="58"/>
      <c r="E3672" s="58"/>
      <c r="F3672" s="58"/>
      <c r="G3672" s="58"/>
    </row>
    <row r="3673" spans="4:7" ht="12.75">
      <c r="D3673" s="58"/>
      <c r="E3673" s="58"/>
      <c r="F3673" s="58"/>
      <c r="G3673" s="58"/>
    </row>
    <row r="3674" spans="4:7" ht="12.75">
      <c r="D3674" s="58"/>
      <c r="E3674" s="58"/>
      <c r="F3674" s="58"/>
      <c r="G3674" s="58"/>
    </row>
    <row r="3675" spans="4:7" ht="12.75">
      <c r="D3675" s="58"/>
      <c r="E3675" s="58"/>
      <c r="F3675" s="58"/>
      <c r="G3675" s="58"/>
    </row>
    <row r="3676" spans="4:7" ht="12.75">
      <c r="D3676" s="58"/>
      <c r="E3676" s="58"/>
      <c r="F3676" s="58"/>
      <c r="G3676" s="58"/>
    </row>
    <row r="3677" spans="4:7" ht="12.75">
      <c r="D3677" s="58"/>
      <c r="E3677" s="58"/>
      <c r="F3677" s="58"/>
      <c r="G3677" s="58"/>
    </row>
    <row r="3678" spans="4:7" ht="12.75">
      <c r="D3678" s="58"/>
      <c r="E3678" s="58"/>
      <c r="F3678" s="58"/>
      <c r="G3678" s="58"/>
    </row>
    <row r="3679" spans="4:7" ht="12.75">
      <c r="D3679" s="58"/>
      <c r="E3679" s="58"/>
      <c r="F3679" s="58"/>
      <c r="G3679" s="58"/>
    </row>
    <row r="3680" spans="4:7" ht="12.75">
      <c r="D3680" s="58"/>
      <c r="E3680" s="58"/>
      <c r="F3680" s="58"/>
      <c r="G3680" s="58"/>
    </row>
    <row r="3681" spans="4:7" ht="12.75">
      <c r="D3681" s="58"/>
      <c r="E3681" s="58"/>
      <c r="F3681" s="58"/>
      <c r="G3681" s="58"/>
    </row>
    <row r="3682" spans="4:7" ht="12.75">
      <c r="D3682" s="58"/>
      <c r="E3682" s="58"/>
      <c r="F3682" s="58"/>
      <c r="G3682" s="58"/>
    </row>
    <row r="3683" spans="4:7" ht="12.75">
      <c r="D3683" s="58"/>
      <c r="E3683" s="58"/>
      <c r="F3683" s="58"/>
      <c r="G3683" s="58"/>
    </row>
    <row r="3684" spans="4:7" ht="12.75">
      <c r="D3684" s="58"/>
      <c r="E3684" s="58"/>
      <c r="F3684" s="58"/>
      <c r="G3684" s="58"/>
    </row>
    <row r="3685" spans="4:7" ht="12.75">
      <c r="D3685" s="58"/>
      <c r="E3685" s="58"/>
      <c r="F3685" s="58"/>
      <c r="G3685" s="58"/>
    </row>
    <row r="3686" spans="4:7" ht="12.75">
      <c r="D3686" s="58"/>
      <c r="E3686" s="58"/>
      <c r="F3686" s="58"/>
      <c r="G3686" s="58"/>
    </row>
    <row r="3687" spans="4:7" ht="12.75">
      <c r="D3687" s="58"/>
      <c r="E3687" s="58"/>
      <c r="F3687" s="58"/>
      <c r="G3687" s="58"/>
    </row>
    <row r="3688" spans="4:7" ht="12.75">
      <c r="D3688" s="58"/>
      <c r="E3688" s="58"/>
      <c r="F3688" s="58"/>
      <c r="G3688" s="58"/>
    </row>
    <row r="3689" spans="4:7" ht="12.75">
      <c r="D3689" s="58"/>
      <c r="E3689" s="58"/>
      <c r="F3689" s="58"/>
      <c r="G3689" s="58"/>
    </row>
    <row r="3690" spans="4:7" ht="12.75">
      <c r="D3690" s="58"/>
      <c r="E3690" s="58"/>
      <c r="F3690" s="58"/>
      <c r="G3690" s="58"/>
    </row>
    <row r="3691" spans="4:7" ht="12.75">
      <c r="D3691" s="58"/>
      <c r="E3691" s="58"/>
      <c r="F3691" s="58"/>
      <c r="G3691" s="58"/>
    </row>
    <row r="3692" spans="4:7" ht="12.75">
      <c r="D3692" s="58"/>
      <c r="E3692" s="58"/>
      <c r="F3692" s="58"/>
      <c r="G3692" s="58"/>
    </row>
    <row r="3693" spans="4:7" ht="12.75">
      <c r="D3693" s="58"/>
      <c r="E3693" s="58"/>
      <c r="F3693" s="58"/>
      <c r="G3693" s="58"/>
    </row>
    <row r="3694" spans="4:7" ht="12.75">
      <c r="D3694" s="58"/>
      <c r="E3694" s="58"/>
      <c r="F3694" s="58"/>
      <c r="G3694" s="58"/>
    </row>
    <row r="3695" spans="4:7" ht="12.75">
      <c r="D3695" s="58"/>
      <c r="E3695" s="58"/>
      <c r="F3695" s="58"/>
      <c r="G3695" s="58"/>
    </row>
    <row r="3696" spans="4:7" ht="12.75">
      <c r="D3696" s="58"/>
      <c r="E3696" s="58"/>
      <c r="F3696" s="58"/>
      <c r="G3696" s="58"/>
    </row>
    <row r="3697" spans="4:7" ht="12.75">
      <c r="D3697" s="58"/>
      <c r="E3697" s="58"/>
      <c r="F3697" s="58"/>
      <c r="G3697" s="58"/>
    </row>
    <row r="3698" spans="4:7" ht="12.75">
      <c r="D3698" s="58"/>
      <c r="E3698" s="58"/>
      <c r="F3698" s="58"/>
      <c r="G3698" s="58"/>
    </row>
    <row r="3699" spans="4:7" ht="12.75">
      <c r="D3699" s="58"/>
      <c r="E3699" s="58"/>
      <c r="F3699" s="58"/>
      <c r="G3699" s="58"/>
    </row>
    <row r="3700" spans="4:7" ht="12.75">
      <c r="D3700" s="58"/>
      <c r="E3700" s="58"/>
      <c r="F3700" s="58"/>
      <c r="G3700" s="58"/>
    </row>
    <row r="3701" spans="4:7" ht="12.75">
      <c r="D3701" s="58"/>
      <c r="E3701" s="58"/>
      <c r="F3701" s="58"/>
      <c r="G3701" s="58"/>
    </row>
    <row r="3702" spans="4:7" ht="12.75">
      <c r="D3702" s="58"/>
      <c r="E3702" s="58"/>
      <c r="F3702" s="58"/>
      <c r="G3702" s="58"/>
    </row>
    <row r="3703" spans="4:7" ht="12.75">
      <c r="D3703" s="58"/>
      <c r="E3703" s="58"/>
      <c r="F3703" s="58"/>
      <c r="G3703" s="58"/>
    </row>
    <row r="3704" spans="4:7" ht="12.75">
      <c r="D3704" s="58"/>
      <c r="E3704" s="58"/>
      <c r="F3704" s="58"/>
      <c r="G3704" s="58"/>
    </row>
    <row r="3705" spans="4:7" ht="12.75">
      <c r="D3705" s="58"/>
      <c r="E3705" s="58"/>
      <c r="F3705" s="58"/>
      <c r="G3705" s="58"/>
    </row>
    <row r="3706" spans="4:7" ht="12.75">
      <c r="D3706" s="58"/>
      <c r="E3706" s="58"/>
      <c r="F3706" s="58"/>
      <c r="G3706" s="58"/>
    </row>
    <row r="3707" spans="4:7" ht="12.75">
      <c r="D3707" s="58"/>
      <c r="E3707" s="58"/>
      <c r="F3707" s="58"/>
      <c r="G3707" s="58"/>
    </row>
    <row r="3708" spans="4:7" ht="12.75">
      <c r="D3708" s="58"/>
      <c r="E3708" s="58"/>
      <c r="F3708" s="58"/>
      <c r="G3708" s="58"/>
    </row>
    <row r="3709" spans="4:7" ht="12.75">
      <c r="D3709" s="58"/>
      <c r="E3709" s="58"/>
      <c r="F3709" s="58"/>
      <c r="G3709" s="58"/>
    </row>
    <row r="3710" spans="4:7" ht="12.75">
      <c r="D3710" s="58"/>
      <c r="E3710" s="58"/>
      <c r="F3710" s="58"/>
      <c r="G3710" s="58"/>
    </row>
    <row r="3711" spans="4:7" ht="12.75">
      <c r="D3711" s="58"/>
      <c r="E3711" s="58"/>
      <c r="F3711" s="58"/>
      <c r="G3711" s="58"/>
    </row>
    <row r="3712" spans="4:7" ht="12.75">
      <c r="D3712" s="58"/>
      <c r="E3712" s="58"/>
      <c r="F3712" s="58"/>
      <c r="G3712" s="58"/>
    </row>
    <row r="3713" spans="4:7" ht="12.75">
      <c r="D3713" s="58"/>
      <c r="E3713" s="58"/>
      <c r="F3713" s="58"/>
      <c r="G3713" s="58"/>
    </row>
    <row r="3714" spans="4:7" ht="12.75">
      <c r="D3714" s="58"/>
      <c r="E3714" s="58"/>
      <c r="F3714" s="58"/>
      <c r="G3714" s="58"/>
    </row>
    <row r="3715" spans="4:7" ht="12.75">
      <c r="D3715" s="58"/>
      <c r="E3715" s="58"/>
      <c r="F3715" s="58"/>
      <c r="G3715" s="58"/>
    </row>
    <row r="3716" spans="4:7" ht="12.75">
      <c r="D3716" s="58"/>
      <c r="E3716" s="58"/>
      <c r="F3716" s="58"/>
      <c r="G3716" s="58"/>
    </row>
    <row r="3717" spans="4:7" ht="12.75">
      <c r="D3717" s="58"/>
      <c r="E3717" s="58"/>
      <c r="F3717" s="58"/>
      <c r="G3717" s="58"/>
    </row>
    <row r="3718" spans="4:7" ht="12.75">
      <c r="D3718" s="58"/>
      <c r="E3718" s="58"/>
      <c r="F3718" s="58"/>
      <c r="G3718" s="58"/>
    </row>
    <row r="3719" spans="4:7" ht="12.75">
      <c r="D3719" s="58"/>
      <c r="E3719" s="58"/>
      <c r="F3719" s="58"/>
      <c r="G3719" s="58"/>
    </row>
    <row r="3720" spans="4:7" ht="12.75">
      <c r="D3720" s="58"/>
      <c r="E3720" s="58"/>
      <c r="F3720" s="58"/>
      <c r="G3720" s="58"/>
    </row>
    <row r="3721" spans="4:7" ht="12.75">
      <c r="D3721" s="58"/>
      <c r="E3721" s="58"/>
      <c r="F3721" s="58"/>
      <c r="G3721" s="58"/>
    </row>
    <row r="3722" spans="4:7" ht="12.75">
      <c r="D3722" s="58"/>
      <c r="E3722" s="58"/>
      <c r="F3722" s="58"/>
      <c r="G3722" s="58"/>
    </row>
    <row r="3723" spans="4:7" ht="12.75">
      <c r="D3723" s="58"/>
      <c r="E3723" s="58"/>
      <c r="F3723" s="58"/>
      <c r="G3723" s="58"/>
    </row>
    <row r="3724" spans="4:7" ht="12.75">
      <c r="D3724" s="58"/>
      <c r="E3724" s="58"/>
      <c r="F3724" s="58"/>
      <c r="G3724" s="58"/>
    </row>
    <row r="3725" spans="4:7" ht="12.75">
      <c r="D3725" s="58"/>
      <c r="E3725" s="58"/>
      <c r="F3725" s="58"/>
      <c r="G3725" s="58"/>
    </row>
    <row r="3726" spans="4:7" ht="12.75">
      <c r="D3726" s="58"/>
      <c r="E3726" s="58"/>
      <c r="F3726" s="58"/>
      <c r="G3726" s="58"/>
    </row>
    <row r="3727" spans="4:7" ht="12.75">
      <c r="D3727" s="58"/>
      <c r="E3727" s="58"/>
      <c r="F3727" s="58"/>
      <c r="G3727" s="58"/>
    </row>
    <row r="3728" spans="4:7" ht="12.75">
      <c r="D3728" s="58"/>
      <c r="E3728" s="58"/>
      <c r="F3728" s="58"/>
      <c r="G3728" s="58"/>
    </row>
    <row r="3729" spans="4:7" ht="12.75">
      <c r="D3729" s="58"/>
      <c r="E3729" s="58"/>
      <c r="F3729" s="58"/>
      <c r="G3729" s="58"/>
    </row>
    <row r="3730" spans="4:7" ht="12.75">
      <c r="D3730" s="58"/>
      <c r="E3730" s="58"/>
      <c r="F3730" s="58"/>
      <c r="G3730" s="58"/>
    </row>
    <row r="3731" spans="4:7" ht="12.75">
      <c r="D3731" s="58"/>
      <c r="E3731" s="58"/>
      <c r="F3731" s="58"/>
      <c r="G3731" s="58"/>
    </row>
    <row r="3732" spans="4:7" ht="12.75">
      <c r="D3732" s="58"/>
      <c r="E3732" s="58"/>
      <c r="F3732" s="58"/>
      <c r="G3732" s="58"/>
    </row>
    <row r="3733" spans="4:7" ht="12.75">
      <c r="D3733" s="58"/>
      <c r="E3733" s="58"/>
      <c r="F3733" s="58"/>
      <c r="G3733" s="58"/>
    </row>
    <row r="3734" spans="4:7" ht="12.75">
      <c r="D3734" s="58"/>
      <c r="E3734" s="58"/>
      <c r="F3734" s="58"/>
      <c r="G3734" s="58"/>
    </row>
    <row r="3735" spans="4:7" ht="12.75">
      <c r="D3735" s="58"/>
      <c r="E3735" s="58"/>
      <c r="F3735" s="58"/>
      <c r="G3735" s="58"/>
    </row>
    <row r="3736" spans="4:7" ht="12.75">
      <c r="D3736" s="58"/>
      <c r="E3736" s="58"/>
      <c r="F3736" s="58"/>
      <c r="G3736" s="58"/>
    </row>
    <row r="3737" spans="4:7" ht="12.75">
      <c r="D3737" s="58"/>
      <c r="E3737" s="58"/>
      <c r="F3737" s="58"/>
      <c r="G3737" s="58"/>
    </row>
    <row r="3738" spans="4:7" ht="12.75">
      <c r="D3738" s="58"/>
      <c r="E3738" s="58"/>
      <c r="F3738" s="58"/>
      <c r="G3738" s="58"/>
    </row>
    <row r="3739" spans="4:7" ht="12.75">
      <c r="D3739" s="58"/>
      <c r="E3739" s="58"/>
      <c r="F3739" s="58"/>
      <c r="G3739" s="58"/>
    </row>
    <row r="3740" spans="4:7" ht="12.75">
      <c r="D3740" s="58"/>
      <c r="E3740" s="58"/>
      <c r="F3740" s="58"/>
      <c r="G3740" s="58"/>
    </row>
    <row r="3741" spans="4:7" ht="12.75">
      <c r="D3741" s="58"/>
      <c r="E3741" s="58"/>
      <c r="F3741" s="58"/>
      <c r="G3741" s="58"/>
    </row>
    <row r="3742" spans="4:7" ht="12.75">
      <c r="D3742" s="58"/>
      <c r="E3742" s="58"/>
      <c r="F3742" s="58"/>
      <c r="G3742" s="58"/>
    </row>
    <row r="3743" spans="4:7" ht="12.75">
      <c r="D3743" s="58"/>
      <c r="E3743" s="58"/>
      <c r="F3743" s="58"/>
      <c r="G3743" s="58"/>
    </row>
    <row r="3744" spans="4:7" ht="12.75">
      <c r="D3744" s="58"/>
      <c r="E3744" s="58"/>
      <c r="F3744" s="58"/>
      <c r="G3744" s="58"/>
    </row>
    <row r="3745" spans="4:7" ht="12.75">
      <c r="D3745" s="58"/>
      <c r="E3745" s="58"/>
      <c r="F3745" s="58"/>
      <c r="G3745" s="58"/>
    </row>
    <row r="3746" spans="4:7" ht="12.75">
      <c r="D3746" s="58"/>
      <c r="E3746" s="58"/>
      <c r="F3746" s="58"/>
      <c r="G3746" s="58"/>
    </row>
    <row r="3747" spans="4:7" ht="12.75">
      <c r="D3747" s="58"/>
      <c r="E3747" s="58"/>
      <c r="F3747" s="58"/>
      <c r="G3747" s="58"/>
    </row>
    <row r="3748" spans="4:7" ht="12.75">
      <c r="D3748" s="58"/>
      <c r="E3748" s="58"/>
      <c r="F3748" s="58"/>
      <c r="G3748" s="58"/>
    </row>
    <row r="3749" spans="4:7" ht="12.75">
      <c r="D3749" s="58"/>
      <c r="E3749" s="58"/>
      <c r="F3749" s="58"/>
      <c r="G3749" s="58"/>
    </row>
    <row r="3750" spans="4:7" ht="12.75">
      <c r="D3750" s="58"/>
      <c r="E3750" s="58"/>
      <c r="F3750" s="58"/>
      <c r="G3750" s="58"/>
    </row>
    <row r="3751" spans="4:7" ht="12.75">
      <c r="D3751" s="58"/>
      <c r="E3751" s="58"/>
      <c r="F3751" s="58"/>
      <c r="G3751" s="58"/>
    </row>
    <row r="3752" spans="4:7" ht="12.75">
      <c r="D3752" s="58"/>
      <c r="E3752" s="58"/>
      <c r="F3752" s="58"/>
      <c r="G3752" s="58"/>
    </row>
    <row r="3753" spans="4:7" ht="12.75">
      <c r="D3753" s="58"/>
      <c r="E3753" s="58"/>
      <c r="F3753" s="58"/>
      <c r="G3753" s="58"/>
    </row>
    <row r="3754" spans="4:7" ht="12.75">
      <c r="D3754" s="58"/>
      <c r="E3754" s="58"/>
      <c r="F3754" s="58"/>
      <c r="G3754" s="58"/>
    </row>
    <row r="3755" spans="4:7" ht="12.75">
      <c r="D3755" s="58"/>
      <c r="E3755" s="58"/>
      <c r="F3755" s="58"/>
      <c r="G3755" s="58"/>
    </row>
    <row r="3756" spans="4:7" ht="12.75">
      <c r="D3756" s="58"/>
      <c r="E3756" s="58"/>
      <c r="F3756" s="58"/>
      <c r="G3756" s="58"/>
    </row>
    <row r="3757" spans="4:7" ht="12.75">
      <c r="D3757" s="58"/>
      <c r="E3757" s="58"/>
      <c r="F3757" s="58"/>
      <c r="G3757" s="58"/>
    </row>
    <row r="3758" spans="4:7" ht="12.75">
      <c r="D3758" s="58"/>
      <c r="E3758" s="58"/>
      <c r="F3758" s="58"/>
      <c r="G3758" s="58"/>
    </row>
    <row r="3759" spans="4:7" ht="12.75">
      <c r="D3759" s="58"/>
      <c r="E3759" s="58"/>
      <c r="F3759" s="58"/>
      <c r="G3759" s="58"/>
    </row>
    <row r="3760" spans="4:7" ht="12.75">
      <c r="D3760" s="58"/>
      <c r="E3760" s="58"/>
      <c r="F3760" s="58"/>
      <c r="G3760" s="58"/>
    </row>
    <row r="3761" spans="4:7" ht="12.75">
      <c r="D3761" s="58"/>
      <c r="E3761" s="58"/>
      <c r="F3761" s="58"/>
      <c r="G3761" s="58"/>
    </row>
    <row r="3762" spans="4:7" ht="12.75">
      <c r="D3762" s="58"/>
      <c r="E3762" s="58"/>
      <c r="F3762" s="58"/>
      <c r="G3762" s="58"/>
    </row>
    <row r="3763" spans="4:7" ht="12.75">
      <c r="D3763" s="58"/>
      <c r="E3763" s="58"/>
      <c r="F3763" s="58"/>
      <c r="G3763" s="58"/>
    </row>
    <row r="3764" spans="4:7" ht="12.75">
      <c r="D3764" s="58"/>
      <c r="E3764" s="58"/>
      <c r="F3764" s="58"/>
      <c r="G3764" s="58"/>
    </row>
    <row r="3765" spans="4:7" ht="12.75">
      <c r="D3765" s="58"/>
      <c r="E3765" s="58"/>
      <c r="F3765" s="58"/>
      <c r="G3765" s="58"/>
    </row>
    <row r="3766" spans="4:7" ht="12.75">
      <c r="D3766" s="58"/>
      <c r="E3766" s="58"/>
      <c r="F3766" s="58"/>
      <c r="G3766" s="58"/>
    </row>
    <row r="3767" spans="4:7" ht="12.75">
      <c r="D3767" s="58"/>
      <c r="E3767" s="58"/>
      <c r="F3767" s="58"/>
      <c r="G3767" s="58"/>
    </row>
    <row r="3768" spans="4:7" ht="12.75">
      <c r="D3768" s="58"/>
      <c r="E3768" s="58"/>
      <c r="F3768" s="58"/>
      <c r="G3768" s="58"/>
    </row>
    <row r="3769" spans="4:7" ht="12.75">
      <c r="D3769" s="58"/>
      <c r="E3769" s="58"/>
      <c r="F3769" s="58"/>
      <c r="G3769" s="58"/>
    </row>
    <row r="3770" spans="4:7" ht="12.75">
      <c r="D3770" s="58"/>
      <c r="E3770" s="58"/>
      <c r="F3770" s="58"/>
      <c r="G3770" s="58"/>
    </row>
    <row r="3771" spans="4:7" ht="12.75">
      <c r="D3771" s="58"/>
      <c r="E3771" s="58"/>
      <c r="F3771" s="58"/>
      <c r="G3771" s="58"/>
    </row>
    <row r="3772" spans="4:7" ht="12.75">
      <c r="D3772" s="58"/>
      <c r="E3772" s="58"/>
      <c r="F3772" s="58"/>
      <c r="G3772" s="58"/>
    </row>
    <row r="3773" spans="4:7" ht="12.75">
      <c r="D3773" s="58"/>
      <c r="E3773" s="58"/>
      <c r="F3773" s="58"/>
      <c r="G3773" s="58"/>
    </row>
    <row r="3774" spans="4:7" ht="12.75">
      <c r="D3774" s="58"/>
      <c r="E3774" s="58"/>
      <c r="F3774" s="58"/>
      <c r="G3774" s="58"/>
    </row>
    <row r="3775" spans="4:7" ht="12.75">
      <c r="D3775" s="58"/>
      <c r="E3775" s="58"/>
      <c r="F3775" s="58"/>
      <c r="G3775" s="58"/>
    </row>
    <row r="3776" spans="4:7" ht="12.75">
      <c r="D3776" s="58"/>
      <c r="E3776" s="58"/>
      <c r="F3776" s="58"/>
      <c r="G3776" s="58"/>
    </row>
    <row r="3777" spans="4:7" ht="12.75">
      <c r="D3777" s="58"/>
      <c r="E3777" s="58"/>
      <c r="F3777" s="58"/>
      <c r="G3777" s="58"/>
    </row>
    <row r="3778" spans="4:7" ht="12.75">
      <c r="D3778" s="58"/>
      <c r="E3778" s="58"/>
      <c r="F3778" s="58"/>
      <c r="G3778" s="58"/>
    </row>
    <row r="3779" spans="4:7" ht="12.75">
      <c r="D3779" s="58"/>
      <c r="E3779" s="58"/>
      <c r="F3779" s="58"/>
      <c r="G3779" s="58"/>
    </row>
    <row r="3780" spans="4:7" ht="12.75">
      <c r="D3780" s="58"/>
      <c r="E3780" s="58"/>
      <c r="F3780" s="58"/>
      <c r="G3780" s="58"/>
    </row>
    <row r="3781" spans="4:7" ht="12.75">
      <c r="D3781" s="58"/>
      <c r="E3781" s="58"/>
      <c r="F3781" s="58"/>
      <c r="G3781" s="58"/>
    </row>
    <row r="3782" spans="4:7" ht="12.75">
      <c r="D3782" s="58"/>
      <c r="E3782" s="58"/>
      <c r="F3782" s="58"/>
      <c r="G3782" s="58"/>
    </row>
    <row r="3783" spans="4:7" ht="12.75">
      <c r="D3783" s="58"/>
      <c r="E3783" s="58"/>
      <c r="F3783" s="58"/>
      <c r="G3783" s="58"/>
    </row>
    <row r="3784" spans="4:7" ht="12.75">
      <c r="D3784" s="58"/>
      <c r="E3784" s="58"/>
      <c r="F3784" s="58"/>
      <c r="G3784" s="58"/>
    </row>
    <row r="3785" spans="4:7" ht="12.75">
      <c r="D3785" s="58"/>
      <c r="E3785" s="58"/>
      <c r="F3785" s="58"/>
      <c r="G3785" s="58"/>
    </row>
    <row r="3786" spans="4:7" ht="12.75">
      <c r="D3786" s="58"/>
      <c r="E3786" s="58"/>
      <c r="F3786" s="58"/>
      <c r="G3786" s="58"/>
    </row>
    <row r="3787" spans="4:7" ht="12.75">
      <c r="D3787" s="58"/>
      <c r="E3787" s="58"/>
      <c r="F3787" s="58"/>
      <c r="G3787" s="58"/>
    </row>
    <row r="3788" spans="4:7" ht="12.75">
      <c r="D3788" s="58"/>
      <c r="E3788" s="58"/>
      <c r="F3788" s="58"/>
      <c r="G3788" s="58"/>
    </row>
    <row r="3789" spans="4:7" ht="12.75">
      <c r="D3789" s="58"/>
      <c r="E3789" s="58"/>
      <c r="F3789" s="58"/>
      <c r="G3789" s="58"/>
    </row>
    <row r="3790" spans="4:7" ht="12.75">
      <c r="D3790" s="58"/>
      <c r="E3790" s="58"/>
      <c r="F3790" s="58"/>
      <c r="G3790" s="58"/>
    </row>
    <row r="3791" spans="4:7" ht="12.75">
      <c r="D3791" s="58"/>
      <c r="E3791" s="58"/>
      <c r="F3791" s="58"/>
      <c r="G3791" s="58"/>
    </row>
    <row r="3792" spans="4:7" ht="12.75">
      <c r="D3792" s="58"/>
      <c r="E3792" s="58"/>
      <c r="F3792" s="58"/>
      <c r="G3792" s="58"/>
    </row>
    <row r="3793" spans="4:7" ht="12.75">
      <c r="D3793" s="58"/>
      <c r="E3793" s="58"/>
      <c r="F3793" s="58"/>
      <c r="G3793" s="58"/>
    </row>
    <row r="3794" spans="4:7" ht="12.75">
      <c r="D3794" s="58"/>
      <c r="E3794" s="58"/>
      <c r="F3794" s="58"/>
      <c r="G3794" s="58"/>
    </row>
    <row r="3795" spans="4:7" ht="12.75">
      <c r="D3795" s="58"/>
      <c r="E3795" s="58"/>
      <c r="F3795" s="58"/>
      <c r="G3795" s="58"/>
    </row>
    <row r="3796" spans="4:7" ht="12.75">
      <c r="D3796" s="58"/>
      <c r="E3796" s="58"/>
      <c r="F3796" s="58"/>
      <c r="G3796" s="58"/>
    </row>
    <row r="3797" spans="4:7" ht="12.75">
      <c r="D3797" s="58"/>
      <c r="E3797" s="58"/>
      <c r="F3797" s="58"/>
      <c r="G3797" s="58"/>
    </row>
    <row r="3798" spans="4:7" ht="12.75">
      <c r="D3798" s="58"/>
      <c r="E3798" s="58"/>
      <c r="F3798" s="58"/>
      <c r="G3798" s="58"/>
    </row>
    <row r="3799" spans="4:7" ht="12.75">
      <c r="D3799" s="58"/>
      <c r="E3799" s="58"/>
      <c r="F3799" s="58"/>
      <c r="G3799" s="58"/>
    </row>
    <row r="3800" spans="4:7" ht="12.75">
      <c r="D3800" s="58"/>
      <c r="E3800" s="58"/>
      <c r="F3800" s="58"/>
      <c r="G3800" s="58"/>
    </row>
    <row r="3801" spans="4:7" ht="12.75">
      <c r="D3801" s="58"/>
      <c r="E3801" s="58"/>
      <c r="F3801" s="58"/>
      <c r="G3801" s="58"/>
    </row>
    <row r="3802" spans="4:7" ht="12.75">
      <c r="D3802" s="58"/>
      <c r="E3802" s="58"/>
      <c r="F3802" s="58"/>
      <c r="G3802" s="58"/>
    </row>
    <row r="3803" spans="4:7" ht="12.75">
      <c r="D3803" s="58"/>
      <c r="E3803" s="58"/>
      <c r="F3803" s="58"/>
      <c r="G3803" s="58"/>
    </row>
    <row r="3804" spans="4:7" ht="12.75">
      <c r="D3804" s="58"/>
      <c r="E3804" s="58"/>
      <c r="F3804" s="58"/>
      <c r="G3804" s="58"/>
    </row>
    <row r="3805" spans="4:7" ht="12.75">
      <c r="D3805" s="58"/>
      <c r="E3805" s="58"/>
      <c r="F3805" s="58"/>
      <c r="G3805" s="58"/>
    </row>
    <row r="3806" spans="4:7" ht="12.75">
      <c r="D3806" s="58"/>
      <c r="E3806" s="58"/>
      <c r="F3806" s="58"/>
      <c r="G3806" s="58"/>
    </row>
    <row r="3807" spans="4:7" ht="12.75">
      <c r="D3807" s="58"/>
      <c r="E3807" s="58"/>
      <c r="F3807" s="58"/>
      <c r="G3807" s="58"/>
    </row>
    <row r="3808" spans="4:7" ht="12.75">
      <c r="D3808" s="58"/>
      <c r="E3808" s="58"/>
      <c r="F3808" s="58"/>
      <c r="G3808" s="58"/>
    </row>
    <row r="3809" spans="4:7" ht="12.75">
      <c r="D3809" s="58"/>
      <c r="E3809" s="58"/>
      <c r="F3809" s="58"/>
      <c r="G3809" s="58"/>
    </row>
    <row r="3810" spans="4:7" ht="12.75">
      <c r="D3810" s="58"/>
      <c r="E3810" s="58"/>
      <c r="F3810" s="58"/>
      <c r="G3810" s="58"/>
    </row>
    <row r="3811" spans="4:7" ht="12.75">
      <c r="D3811" s="58"/>
      <c r="E3811" s="58"/>
      <c r="F3811" s="58"/>
      <c r="G3811" s="58"/>
    </row>
    <row r="3812" spans="4:7" ht="12.75">
      <c r="D3812" s="58"/>
      <c r="E3812" s="58"/>
      <c r="F3812" s="58"/>
      <c r="G3812" s="58"/>
    </row>
    <row r="3813" spans="4:7" ht="12.75">
      <c r="D3813" s="58"/>
      <c r="E3813" s="58"/>
      <c r="F3813" s="58"/>
      <c r="G3813" s="58"/>
    </row>
    <row r="3814" spans="4:7" ht="12.75">
      <c r="D3814" s="58"/>
      <c r="E3814" s="58"/>
      <c r="F3814" s="58"/>
      <c r="G3814" s="58"/>
    </row>
    <row r="3815" spans="4:7" ht="12.75">
      <c r="D3815" s="58"/>
      <c r="E3815" s="58"/>
      <c r="F3815" s="58"/>
      <c r="G3815" s="58"/>
    </row>
    <row r="3816" spans="4:7" ht="12.75">
      <c r="D3816" s="58"/>
      <c r="E3816" s="58"/>
      <c r="F3816" s="58"/>
      <c r="G3816" s="58"/>
    </row>
    <row r="3817" spans="4:7" ht="12.75">
      <c r="D3817" s="58"/>
      <c r="E3817" s="58"/>
      <c r="F3817" s="58"/>
      <c r="G3817" s="58"/>
    </row>
    <row r="3818" spans="4:7" ht="12.75">
      <c r="D3818" s="58"/>
      <c r="E3818" s="58"/>
      <c r="F3818" s="58"/>
      <c r="G3818" s="58"/>
    </row>
    <row r="3819" spans="4:7" ht="12.75">
      <c r="D3819" s="58"/>
      <c r="E3819" s="58"/>
      <c r="F3819" s="58"/>
      <c r="G3819" s="58"/>
    </row>
    <row r="3820" spans="4:7" ht="12.75">
      <c r="D3820" s="58"/>
      <c r="E3820" s="58"/>
      <c r="F3820" s="58"/>
      <c r="G3820" s="58"/>
    </row>
    <row r="3821" spans="4:7" ht="12.75">
      <c r="D3821" s="58"/>
      <c r="E3821" s="58"/>
      <c r="F3821" s="58"/>
      <c r="G3821" s="58"/>
    </row>
    <row r="3822" spans="4:7" ht="12.75">
      <c r="D3822" s="58"/>
      <c r="E3822" s="58"/>
      <c r="F3822" s="58"/>
      <c r="G3822" s="58"/>
    </row>
    <row r="3823" spans="4:7" ht="12.75">
      <c r="D3823" s="58"/>
      <c r="E3823" s="58"/>
      <c r="F3823" s="58"/>
      <c r="G3823" s="58"/>
    </row>
    <row r="3824" spans="4:7" ht="12.75">
      <c r="D3824" s="58"/>
      <c r="E3824" s="58"/>
      <c r="F3824" s="58"/>
      <c r="G3824" s="58"/>
    </row>
    <row r="3825" spans="4:7" ht="12.75">
      <c r="D3825" s="58"/>
      <c r="E3825" s="58"/>
      <c r="F3825" s="58"/>
      <c r="G3825" s="58"/>
    </row>
    <row r="3826" spans="4:7" ht="12.75">
      <c r="D3826" s="58"/>
      <c r="E3826" s="58"/>
      <c r="F3826" s="58"/>
      <c r="G3826" s="58"/>
    </row>
    <row r="3827" spans="4:7" ht="12.75">
      <c r="D3827" s="58"/>
      <c r="E3827" s="58"/>
      <c r="F3827" s="58"/>
      <c r="G3827" s="58"/>
    </row>
    <row r="3828" spans="4:7" ht="12.75">
      <c r="D3828" s="58"/>
      <c r="E3828" s="58"/>
      <c r="F3828" s="58"/>
      <c r="G3828" s="58"/>
    </row>
    <row r="3829" spans="4:7" ht="12.75">
      <c r="D3829" s="58"/>
      <c r="E3829" s="58"/>
      <c r="F3829" s="58"/>
      <c r="G3829" s="58"/>
    </row>
    <row r="3830" spans="4:7" ht="12.75">
      <c r="D3830" s="58"/>
      <c r="E3830" s="58"/>
      <c r="F3830" s="58"/>
      <c r="G3830" s="58"/>
    </row>
    <row r="3831" spans="4:7" ht="12.75">
      <c r="D3831" s="58"/>
      <c r="E3831" s="58"/>
      <c r="F3831" s="58"/>
      <c r="G3831" s="58"/>
    </row>
    <row r="3832" spans="4:7" ht="12.75">
      <c r="D3832" s="58"/>
      <c r="E3832" s="58"/>
      <c r="F3832" s="58"/>
      <c r="G3832" s="58"/>
    </row>
    <row r="3833" spans="4:7" ht="12.75">
      <c r="D3833" s="58"/>
      <c r="E3833" s="58"/>
      <c r="F3833" s="58"/>
      <c r="G3833" s="58"/>
    </row>
    <row r="3834" spans="4:7" ht="12.75">
      <c r="D3834" s="58"/>
      <c r="E3834" s="58"/>
      <c r="F3834" s="58"/>
      <c r="G3834" s="58"/>
    </row>
    <row r="3835" spans="4:7" ht="12.75">
      <c r="D3835" s="58"/>
      <c r="E3835" s="58"/>
      <c r="F3835" s="58"/>
      <c r="G3835" s="58"/>
    </row>
    <row r="3836" spans="4:7" ht="12.75">
      <c r="D3836" s="58"/>
      <c r="E3836" s="58"/>
      <c r="F3836" s="58"/>
      <c r="G3836" s="58"/>
    </row>
    <row r="3837" spans="4:7" ht="12.75">
      <c r="D3837" s="58"/>
      <c r="E3837" s="58"/>
      <c r="F3837" s="58"/>
      <c r="G3837" s="58"/>
    </row>
    <row r="3838" spans="4:7" ht="12.75">
      <c r="D3838" s="58"/>
      <c r="E3838" s="58"/>
      <c r="F3838" s="58"/>
      <c r="G3838" s="58"/>
    </row>
    <row r="3839" spans="4:7" ht="12.75">
      <c r="D3839" s="58"/>
      <c r="E3839" s="58"/>
      <c r="F3839" s="58"/>
      <c r="G3839" s="58"/>
    </row>
    <row r="3840" spans="4:7" ht="12.75">
      <c r="D3840" s="58"/>
      <c r="E3840" s="58"/>
      <c r="F3840" s="58"/>
      <c r="G3840" s="58"/>
    </row>
    <row r="3841" spans="4:7" ht="12.75">
      <c r="D3841" s="58"/>
      <c r="E3841" s="58"/>
      <c r="F3841" s="58"/>
      <c r="G3841" s="58"/>
    </row>
    <row r="3842" spans="4:7" ht="12.75">
      <c r="D3842" s="58"/>
      <c r="E3842" s="58"/>
      <c r="F3842" s="58"/>
      <c r="G3842" s="58"/>
    </row>
    <row r="3843" spans="4:7" ht="12.75">
      <c r="D3843" s="58"/>
      <c r="E3843" s="58"/>
      <c r="F3843" s="58"/>
      <c r="G3843" s="58"/>
    </row>
    <row r="3844" spans="4:7" ht="12.75">
      <c r="D3844" s="58"/>
      <c r="E3844" s="58"/>
      <c r="F3844" s="58"/>
      <c r="G3844" s="58"/>
    </row>
    <row r="3845" spans="4:7" ht="12.75">
      <c r="D3845" s="58"/>
      <c r="E3845" s="58"/>
      <c r="F3845" s="58"/>
      <c r="G3845" s="58"/>
    </row>
    <row r="3846" spans="4:7" ht="12.75">
      <c r="D3846" s="58"/>
      <c r="E3846" s="58"/>
      <c r="F3846" s="58"/>
      <c r="G3846" s="58"/>
    </row>
    <row r="3847" spans="4:7" ht="12.75">
      <c r="D3847" s="58"/>
      <c r="E3847" s="58"/>
      <c r="F3847" s="58"/>
      <c r="G3847" s="58"/>
    </row>
    <row r="3848" spans="4:7" ht="12.75">
      <c r="D3848" s="58"/>
      <c r="E3848" s="58"/>
      <c r="F3848" s="58"/>
      <c r="G3848" s="58"/>
    </row>
    <row r="3849" spans="4:7" ht="12.75">
      <c r="D3849" s="58"/>
      <c r="E3849" s="58"/>
      <c r="F3849" s="58"/>
      <c r="G3849" s="58"/>
    </row>
    <row r="3850" spans="4:7" ht="12.75">
      <c r="D3850" s="58"/>
      <c r="E3850" s="58"/>
      <c r="F3850" s="58"/>
      <c r="G3850" s="58"/>
    </row>
    <row r="3851" spans="4:7" ht="12.75">
      <c r="D3851" s="58"/>
      <c r="E3851" s="58"/>
      <c r="F3851" s="58"/>
      <c r="G3851" s="58"/>
    </row>
    <row r="3852" spans="4:7" ht="12.75">
      <c r="D3852" s="58"/>
      <c r="E3852" s="58"/>
      <c r="F3852" s="58"/>
      <c r="G3852" s="58"/>
    </row>
    <row r="3853" spans="4:7" ht="12.75">
      <c r="D3853" s="58"/>
      <c r="E3853" s="58"/>
      <c r="F3853" s="58"/>
      <c r="G3853" s="58"/>
    </row>
    <row r="3854" spans="4:7" ht="12.75">
      <c r="D3854" s="58"/>
      <c r="E3854" s="58"/>
      <c r="F3854" s="58"/>
      <c r="G3854" s="58"/>
    </row>
    <row r="3855" spans="4:7" ht="12.75">
      <c r="D3855" s="58"/>
      <c r="E3855" s="58"/>
      <c r="F3855" s="58"/>
      <c r="G3855" s="58"/>
    </row>
    <row r="3856" spans="4:7" ht="12.75">
      <c r="D3856" s="58"/>
      <c r="E3856" s="58"/>
      <c r="F3856" s="58"/>
      <c r="G3856" s="58"/>
    </row>
    <row r="3857" spans="4:7" ht="12.75">
      <c r="D3857" s="58"/>
      <c r="E3857" s="58"/>
      <c r="F3857" s="58"/>
      <c r="G3857" s="58"/>
    </row>
    <row r="3858" spans="4:7" ht="12.75">
      <c r="D3858" s="58"/>
      <c r="E3858" s="58"/>
      <c r="F3858" s="58"/>
      <c r="G3858" s="58"/>
    </row>
    <row r="3859" spans="4:7" ht="12.75">
      <c r="D3859" s="58"/>
      <c r="E3859" s="58"/>
      <c r="F3859" s="58"/>
      <c r="G3859" s="58"/>
    </row>
    <row r="3860" spans="4:7" ht="12.75">
      <c r="D3860" s="58"/>
      <c r="E3860" s="58"/>
      <c r="F3860" s="58"/>
      <c r="G3860" s="58"/>
    </row>
    <row r="3861" spans="4:7" ht="12.75">
      <c r="D3861" s="58"/>
      <c r="E3861" s="58"/>
      <c r="F3861" s="58"/>
      <c r="G3861" s="58"/>
    </row>
    <row r="3862" spans="4:7" ht="12.75">
      <c r="D3862" s="58"/>
      <c r="E3862" s="58"/>
      <c r="F3862" s="58"/>
      <c r="G3862" s="58"/>
    </row>
    <row r="3863" spans="4:7" ht="12.75">
      <c r="D3863" s="58"/>
      <c r="E3863" s="58"/>
      <c r="F3863" s="58"/>
      <c r="G3863" s="58"/>
    </row>
    <row r="3864" spans="4:7" ht="12.75">
      <c r="D3864" s="58"/>
      <c r="E3864" s="58"/>
      <c r="F3864" s="58"/>
      <c r="G3864" s="58"/>
    </row>
    <row r="3865" spans="4:7" ht="12.75">
      <c r="D3865" s="58"/>
      <c r="E3865" s="58"/>
      <c r="F3865" s="58"/>
      <c r="G3865" s="58"/>
    </row>
    <row r="3866" spans="4:7" ht="12.75">
      <c r="D3866" s="58"/>
      <c r="E3866" s="58"/>
      <c r="F3866" s="58"/>
      <c r="G3866" s="58"/>
    </row>
    <row r="3867" spans="4:7" ht="12.75">
      <c r="D3867" s="58"/>
      <c r="E3867" s="58"/>
      <c r="F3867" s="58"/>
      <c r="G3867" s="58"/>
    </row>
    <row r="3868" spans="4:7" ht="12.75">
      <c r="D3868" s="58"/>
      <c r="E3868" s="58"/>
      <c r="F3868" s="58"/>
      <c r="G3868" s="58"/>
    </row>
    <row r="3869" spans="4:7" ht="12.75">
      <c r="D3869" s="58"/>
      <c r="E3869" s="58"/>
      <c r="F3869" s="58"/>
      <c r="G3869" s="58"/>
    </row>
    <row r="3870" spans="4:7" ht="12.75">
      <c r="D3870" s="58"/>
      <c r="E3870" s="58"/>
      <c r="F3870" s="58"/>
      <c r="G3870" s="58"/>
    </row>
    <row r="3871" spans="4:7" ht="12.75">
      <c r="D3871" s="58"/>
      <c r="E3871" s="58"/>
      <c r="F3871" s="58"/>
      <c r="G3871" s="58"/>
    </row>
    <row r="3872" spans="4:7" ht="12.75">
      <c r="D3872" s="58"/>
      <c r="E3872" s="58"/>
      <c r="F3872" s="58"/>
      <c r="G3872" s="58"/>
    </row>
    <row r="3873" spans="4:7" ht="12.75">
      <c r="D3873" s="58"/>
      <c r="E3873" s="58"/>
      <c r="F3873" s="58"/>
      <c r="G3873" s="58"/>
    </row>
    <row r="3874" spans="4:7" ht="12.75">
      <c r="D3874" s="58"/>
      <c r="E3874" s="58"/>
      <c r="F3874" s="58"/>
      <c r="G3874" s="58"/>
    </row>
    <row r="3875" spans="4:7" ht="12.75">
      <c r="D3875" s="58"/>
      <c r="E3875" s="58"/>
      <c r="F3875" s="58"/>
      <c r="G3875" s="58"/>
    </row>
    <row r="3876" spans="4:7" ht="12.75">
      <c r="D3876" s="58"/>
      <c r="E3876" s="58"/>
      <c r="F3876" s="58"/>
      <c r="G3876" s="58"/>
    </row>
    <row r="3877" spans="4:7" ht="12.75">
      <c r="D3877" s="58"/>
      <c r="E3877" s="58"/>
      <c r="F3877" s="58"/>
      <c r="G3877" s="58"/>
    </row>
    <row r="3878" spans="4:7" ht="12.75">
      <c r="D3878" s="58"/>
      <c r="E3878" s="58"/>
      <c r="F3878" s="58"/>
      <c r="G3878" s="58"/>
    </row>
    <row r="3879" spans="4:7" ht="12.75">
      <c r="D3879" s="58"/>
      <c r="E3879" s="58"/>
      <c r="F3879" s="58"/>
      <c r="G3879" s="58"/>
    </row>
    <row r="3880" spans="4:7" ht="12.75">
      <c r="D3880" s="58"/>
      <c r="E3880" s="58"/>
      <c r="F3880" s="58"/>
      <c r="G3880" s="58"/>
    </row>
    <row r="3881" spans="4:7" ht="12.75">
      <c r="D3881" s="58"/>
      <c r="E3881" s="58"/>
      <c r="F3881" s="58"/>
      <c r="G3881" s="58"/>
    </row>
    <row r="3882" spans="4:7" ht="12.75">
      <c r="D3882" s="58"/>
      <c r="E3882" s="58"/>
      <c r="F3882" s="58"/>
      <c r="G3882" s="58"/>
    </row>
    <row r="3883" spans="4:7" ht="12.75">
      <c r="D3883" s="58"/>
      <c r="E3883" s="58"/>
      <c r="F3883" s="58"/>
      <c r="G3883" s="58"/>
    </row>
    <row r="3884" spans="4:7" ht="12.75">
      <c r="D3884" s="58"/>
      <c r="E3884" s="58"/>
      <c r="F3884" s="58"/>
      <c r="G3884" s="58"/>
    </row>
    <row r="3885" spans="4:7" ht="12.75">
      <c r="D3885" s="58"/>
      <c r="E3885" s="58"/>
      <c r="F3885" s="58"/>
      <c r="G3885" s="58"/>
    </row>
    <row r="3886" spans="4:7" ht="12.75">
      <c r="D3886" s="58"/>
      <c r="E3886" s="58"/>
      <c r="F3886" s="58"/>
      <c r="G3886" s="58"/>
    </row>
    <row r="3887" spans="4:7" ht="12.75">
      <c r="D3887" s="58"/>
      <c r="E3887" s="58"/>
      <c r="F3887" s="58"/>
      <c r="G3887" s="58"/>
    </row>
    <row r="3888" spans="4:7" ht="12.75">
      <c r="D3888" s="58"/>
      <c r="E3888" s="58"/>
      <c r="F3888" s="58"/>
      <c r="G3888" s="58"/>
    </row>
    <row r="3889" spans="4:7" ht="12.75">
      <c r="D3889" s="58"/>
      <c r="E3889" s="58"/>
      <c r="F3889" s="58"/>
      <c r="G3889" s="58"/>
    </row>
    <row r="3890" spans="4:7" ht="12.75">
      <c r="D3890" s="58"/>
      <c r="E3890" s="58"/>
      <c r="F3890" s="58"/>
      <c r="G3890" s="58"/>
    </row>
    <row r="3891" spans="4:7" ht="12.75">
      <c r="D3891" s="58"/>
      <c r="E3891" s="58"/>
      <c r="F3891" s="58"/>
      <c r="G3891" s="58"/>
    </row>
    <row r="3892" spans="4:7" ht="12.75">
      <c r="D3892" s="58"/>
      <c r="E3892" s="58"/>
      <c r="F3892" s="58"/>
      <c r="G3892" s="58"/>
    </row>
    <row r="3893" spans="4:7" ht="12.75">
      <c r="D3893" s="58"/>
      <c r="E3893" s="58"/>
      <c r="F3893" s="58"/>
      <c r="G3893" s="58"/>
    </row>
    <row r="3894" spans="4:7" ht="12.75">
      <c r="D3894" s="58"/>
      <c r="E3894" s="58"/>
      <c r="F3894" s="58"/>
      <c r="G3894" s="58"/>
    </row>
    <row r="3895" spans="4:7" ht="12.75">
      <c r="D3895" s="58"/>
      <c r="E3895" s="58"/>
      <c r="F3895" s="58"/>
      <c r="G3895" s="58"/>
    </row>
    <row r="3896" spans="4:7" ht="12.75">
      <c r="D3896" s="58"/>
      <c r="E3896" s="58"/>
      <c r="F3896" s="58"/>
      <c r="G3896" s="58"/>
    </row>
    <row r="3897" spans="4:7" ht="12.75">
      <c r="D3897" s="58"/>
      <c r="E3897" s="58"/>
      <c r="F3897" s="58"/>
      <c r="G3897" s="58"/>
    </row>
    <row r="3898" spans="4:7" ht="12.75">
      <c r="D3898" s="58"/>
      <c r="E3898" s="58"/>
      <c r="F3898" s="58"/>
      <c r="G3898" s="58"/>
    </row>
    <row r="3899" spans="4:7" ht="12.75">
      <c r="D3899" s="58"/>
      <c r="E3899" s="58"/>
      <c r="F3899" s="58"/>
      <c r="G3899" s="58"/>
    </row>
    <row r="3900" spans="4:7" ht="12.75">
      <c r="D3900" s="58"/>
      <c r="E3900" s="58"/>
      <c r="F3900" s="58"/>
      <c r="G3900" s="58"/>
    </row>
    <row r="3901" spans="4:7" ht="12.75">
      <c r="D3901" s="58"/>
      <c r="E3901" s="58"/>
      <c r="F3901" s="58"/>
      <c r="G3901" s="58"/>
    </row>
    <row r="3902" spans="4:7" ht="12.75">
      <c r="D3902" s="58"/>
      <c r="E3902" s="58"/>
      <c r="F3902" s="58"/>
      <c r="G3902" s="58"/>
    </row>
    <row r="3903" spans="4:7" ht="12.75">
      <c r="D3903" s="58"/>
      <c r="E3903" s="58"/>
      <c r="F3903" s="58"/>
      <c r="G3903" s="58"/>
    </row>
    <row r="3904" spans="4:7" ht="12.75">
      <c r="D3904" s="58"/>
      <c r="E3904" s="58"/>
      <c r="F3904" s="58"/>
      <c r="G3904" s="58"/>
    </row>
    <row r="3905" spans="4:7" ht="12.75">
      <c r="D3905" s="58"/>
      <c r="E3905" s="58"/>
      <c r="F3905" s="58"/>
      <c r="G3905" s="58"/>
    </row>
    <row r="3906" spans="4:7" ht="12.75">
      <c r="D3906" s="58"/>
      <c r="E3906" s="58"/>
      <c r="F3906" s="58"/>
      <c r="G3906" s="58"/>
    </row>
    <row r="3907" spans="4:7" ht="12.75">
      <c r="D3907" s="58"/>
      <c r="E3907" s="58"/>
      <c r="F3907" s="58"/>
      <c r="G3907" s="58"/>
    </row>
    <row r="3908" spans="4:7" ht="12.75">
      <c r="D3908" s="58"/>
      <c r="E3908" s="58"/>
      <c r="F3908" s="58"/>
      <c r="G3908" s="58"/>
    </row>
    <row r="3909" spans="4:7" ht="12.75">
      <c r="D3909" s="58"/>
      <c r="E3909" s="58"/>
      <c r="F3909" s="58"/>
      <c r="G3909" s="58"/>
    </row>
    <row r="3910" spans="4:7" ht="12.75">
      <c r="D3910" s="58"/>
      <c r="E3910" s="58"/>
      <c r="F3910" s="58"/>
      <c r="G3910" s="58"/>
    </row>
    <row r="3911" spans="4:7" ht="12.75">
      <c r="D3911" s="58"/>
      <c r="E3911" s="58"/>
      <c r="F3911" s="58"/>
      <c r="G3911" s="58"/>
    </row>
    <row r="3912" spans="4:7" ht="12.75">
      <c r="D3912" s="58"/>
      <c r="E3912" s="58"/>
      <c r="F3912" s="58"/>
      <c r="G3912" s="58"/>
    </row>
    <row r="3913" spans="4:7" ht="12.75">
      <c r="D3913" s="58"/>
      <c r="E3913" s="58"/>
      <c r="F3913" s="58"/>
      <c r="G3913" s="58"/>
    </row>
    <row r="3914" spans="4:7" ht="12.75">
      <c r="D3914" s="58"/>
      <c r="E3914" s="58"/>
      <c r="F3914" s="58"/>
      <c r="G3914" s="58"/>
    </row>
    <row r="3915" spans="4:7" ht="12.75">
      <c r="D3915" s="58"/>
      <c r="E3915" s="58"/>
      <c r="F3915" s="58"/>
      <c r="G3915" s="58"/>
    </row>
    <row r="3916" spans="4:7" ht="12.75">
      <c r="D3916" s="58"/>
      <c r="E3916" s="58"/>
      <c r="F3916" s="58"/>
      <c r="G3916" s="58"/>
    </row>
    <row r="3917" spans="4:7" ht="12.75">
      <c r="D3917" s="58"/>
      <c r="E3917" s="58"/>
      <c r="F3917" s="58"/>
      <c r="G3917" s="58"/>
    </row>
    <row r="3918" spans="4:7" ht="12.75">
      <c r="D3918" s="58"/>
      <c r="E3918" s="58"/>
      <c r="F3918" s="58"/>
      <c r="G3918" s="58"/>
    </row>
    <row r="3919" spans="4:7" ht="12.75">
      <c r="D3919" s="58"/>
      <c r="E3919" s="58"/>
      <c r="F3919" s="58"/>
      <c r="G3919" s="58"/>
    </row>
    <row r="3920" spans="4:7" ht="12.75">
      <c r="D3920" s="58"/>
      <c r="E3920" s="58"/>
      <c r="F3920" s="58"/>
      <c r="G3920" s="58"/>
    </row>
    <row r="3921" spans="4:7" ht="12.75">
      <c r="D3921" s="58"/>
      <c r="E3921" s="58"/>
      <c r="F3921" s="58"/>
      <c r="G3921" s="58"/>
    </row>
    <row r="3922" spans="4:7" ht="12.75">
      <c r="D3922" s="58"/>
      <c r="E3922" s="58"/>
      <c r="F3922" s="58"/>
      <c r="G3922" s="58"/>
    </row>
    <row r="3923" spans="4:7" ht="12.75">
      <c r="D3923" s="58"/>
      <c r="E3923" s="58"/>
      <c r="F3923" s="58"/>
      <c r="G3923" s="58"/>
    </row>
    <row r="3924" spans="4:7" ht="12.75">
      <c r="D3924" s="58"/>
      <c r="E3924" s="58"/>
      <c r="F3924" s="58"/>
      <c r="G3924" s="58"/>
    </row>
    <row r="3925" spans="4:7" ht="12.75">
      <c r="D3925" s="58"/>
      <c r="E3925" s="58"/>
      <c r="F3925" s="58"/>
      <c r="G3925" s="58"/>
    </row>
    <row r="3926" spans="4:7" ht="12.75">
      <c r="D3926" s="58"/>
      <c r="E3926" s="58"/>
      <c r="F3926" s="58"/>
      <c r="G3926" s="58"/>
    </row>
    <row r="3927" spans="4:7" ht="12.75">
      <c r="D3927" s="58"/>
      <c r="E3927" s="58"/>
      <c r="F3927" s="58"/>
      <c r="G3927" s="58"/>
    </row>
    <row r="3928" spans="4:7" ht="12.75">
      <c r="D3928" s="58"/>
      <c r="E3928" s="58"/>
      <c r="F3928" s="58"/>
      <c r="G3928" s="58"/>
    </row>
    <row r="3929" spans="4:7" ht="12.75">
      <c r="D3929" s="58"/>
      <c r="E3929" s="58"/>
      <c r="F3929" s="58"/>
      <c r="G3929" s="58"/>
    </row>
    <row r="3930" spans="4:7" ht="12.75">
      <c r="D3930" s="58"/>
      <c r="E3930" s="58"/>
      <c r="F3930" s="58"/>
      <c r="G3930" s="58"/>
    </row>
    <row r="3931" spans="4:7" ht="12.75">
      <c r="D3931" s="58"/>
      <c r="E3931" s="58"/>
      <c r="F3931" s="58"/>
      <c r="G3931" s="58"/>
    </row>
    <row r="3932" spans="4:7" ht="12.75">
      <c r="D3932" s="58"/>
      <c r="E3932" s="58"/>
      <c r="F3932" s="58"/>
      <c r="G3932" s="58"/>
    </row>
    <row r="3933" spans="4:7" ht="12.75">
      <c r="D3933" s="58"/>
      <c r="E3933" s="58"/>
      <c r="F3933" s="58"/>
      <c r="G3933" s="58"/>
    </row>
    <row r="3934" spans="4:7" ht="12.75">
      <c r="D3934" s="58"/>
      <c r="E3934" s="58"/>
      <c r="F3934" s="58"/>
      <c r="G3934" s="58"/>
    </row>
    <row r="3935" spans="4:7" ht="12.75">
      <c r="D3935" s="58"/>
      <c r="E3935" s="58"/>
      <c r="F3935" s="58"/>
      <c r="G3935" s="58"/>
    </row>
    <row r="3936" spans="4:7" ht="12.75">
      <c r="D3936" s="58"/>
      <c r="E3936" s="58"/>
      <c r="F3936" s="58"/>
      <c r="G3936" s="58"/>
    </row>
    <row r="3937" spans="4:7" ht="12.75">
      <c r="D3937" s="58"/>
      <c r="E3937" s="58"/>
      <c r="F3937" s="58"/>
      <c r="G3937" s="58"/>
    </row>
    <row r="3938" spans="4:7" ht="12.75">
      <c r="D3938" s="58"/>
      <c r="E3938" s="58"/>
      <c r="F3938" s="58"/>
      <c r="G3938" s="58"/>
    </row>
    <row r="3939" spans="4:7" ht="12.75">
      <c r="D3939" s="58"/>
      <c r="E3939" s="58"/>
      <c r="F3939" s="58"/>
      <c r="G3939" s="58"/>
    </row>
    <row r="3940" spans="4:7" ht="12.75">
      <c r="D3940" s="58"/>
      <c r="E3940" s="58"/>
      <c r="F3940" s="58"/>
      <c r="G3940" s="58"/>
    </row>
    <row r="3941" spans="4:7" ht="12.75">
      <c r="D3941" s="58"/>
      <c r="E3941" s="58"/>
      <c r="F3941" s="58"/>
      <c r="G3941" s="58"/>
    </row>
    <row r="3942" spans="4:7" ht="12.75">
      <c r="D3942" s="58"/>
      <c r="E3942" s="58"/>
      <c r="F3942" s="58"/>
      <c r="G3942" s="58"/>
    </row>
    <row r="3943" spans="4:7" ht="12.75">
      <c r="D3943" s="58"/>
      <c r="E3943" s="58"/>
      <c r="F3943" s="58"/>
      <c r="G3943" s="58"/>
    </row>
    <row r="3944" spans="4:7" ht="12.75">
      <c r="D3944" s="58"/>
      <c r="E3944" s="58"/>
      <c r="F3944" s="58"/>
      <c r="G3944" s="58"/>
    </row>
    <row r="3945" spans="4:7" ht="12.75">
      <c r="D3945" s="58"/>
      <c r="E3945" s="58"/>
      <c r="F3945" s="58"/>
      <c r="G3945" s="58"/>
    </row>
    <row r="3946" spans="4:7" ht="12.75">
      <c r="D3946" s="58"/>
      <c r="E3946" s="58"/>
      <c r="F3946" s="58"/>
      <c r="G3946" s="58"/>
    </row>
    <row r="3947" spans="4:7" ht="12.75">
      <c r="D3947" s="58"/>
      <c r="E3947" s="58"/>
      <c r="F3947" s="58"/>
      <c r="G3947" s="58"/>
    </row>
    <row r="3948" spans="4:7" ht="12.75">
      <c r="D3948" s="58"/>
      <c r="E3948" s="58"/>
      <c r="F3948" s="58"/>
      <c r="G3948" s="58"/>
    </row>
    <row r="3949" spans="4:7" ht="12.75">
      <c r="D3949" s="58"/>
      <c r="E3949" s="58"/>
      <c r="F3949" s="58"/>
      <c r="G3949" s="58"/>
    </row>
    <row r="3950" spans="4:7" ht="12.75">
      <c r="D3950" s="58"/>
      <c r="E3950" s="58"/>
      <c r="F3950" s="58"/>
      <c r="G3950" s="58"/>
    </row>
    <row r="3951" spans="4:7" ht="12.75">
      <c r="D3951" s="58"/>
      <c r="E3951" s="58"/>
      <c r="F3951" s="58"/>
      <c r="G3951" s="58"/>
    </row>
    <row r="3952" spans="4:7" ht="12.75">
      <c r="D3952" s="58"/>
      <c r="E3952" s="58"/>
      <c r="F3952" s="58"/>
      <c r="G3952" s="58"/>
    </row>
    <row r="3953" spans="4:7" ht="12.75">
      <c r="D3953" s="58"/>
      <c r="E3953" s="58"/>
      <c r="F3953" s="58"/>
      <c r="G3953" s="58"/>
    </row>
    <row r="3954" spans="4:7" ht="12.75">
      <c r="D3954" s="58"/>
      <c r="E3954" s="58"/>
      <c r="F3954" s="58"/>
      <c r="G3954" s="58"/>
    </row>
    <row r="3955" spans="4:7" ht="12.75">
      <c r="D3955" s="58"/>
      <c r="E3955" s="58"/>
      <c r="F3955" s="58"/>
      <c r="G3955" s="58"/>
    </row>
    <row r="3956" spans="4:7" ht="12.75">
      <c r="D3956" s="58"/>
      <c r="E3956" s="58"/>
      <c r="F3956" s="58"/>
      <c r="G3956" s="58"/>
    </row>
    <row r="3957" spans="4:7" ht="12.75">
      <c r="D3957" s="58"/>
      <c r="E3957" s="58"/>
      <c r="F3957" s="58"/>
      <c r="G3957" s="58"/>
    </row>
    <row r="3958" spans="4:7" ht="12.75">
      <c r="D3958" s="58"/>
      <c r="E3958" s="58"/>
      <c r="F3958" s="58"/>
      <c r="G3958" s="58"/>
    </row>
    <row r="3959" spans="4:7" ht="12.75">
      <c r="D3959" s="58"/>
      <c r="E3959" s="58"/>
      <c r="F3959" s="58"/>
      <c r="G3959" s="58"/>
    </row>
    <row r="3960" spans="4:7" ht="12.75">
      <c r="D3960" s="58"/>
      <c r="E3960" s="58"/>
      <c r="F3960" s="58"/>
      <c r="G3960" s="58"/>
    </row>
    <row r="3961" spans="4:7" ht="12.75">
      <c r="D3961" s="58"/>
      <c r="E3961" s="58"/>
      <c r="F3961" s="58"/>
      <c r="G3961" s="58"/>
    </row>
    <row r="3962" spans="4:7" ht="12.75">
      <c r="D3962" s="58"/>
      <c r="E3962" s="58"/>
      <c r="F3962" s="58"/>
      <c r="G3962" s="58"/>
    </row>
    <row r="3963" spans="4:7" ht="12.75">
      <c r="D3963" s="58"/>
      <c r="E3963" s="58"/>
      <c r="F3963" s="58"/>
      <c r="G3963" s="58"/>
    </row>
    <row r="3964" spans="4:7" ht="12.75">
      <c r="D3964" s="58"/>
      <c r="E3964" s="58"/>
      <c r="F3964" s="58"/>
      <c r="G3964" s="58"/>
    </row>
    <row r="3965" spans="4:7" ht="12.75">
      <c r="D3965" s="58"/>
      <c r="E3965" s="58"/>
      <c r="F3965" s="58"/>
      <c r="G3965" s="58"/>
    </row>
    <row r="3966" spans="4:7" ht="12.75">
      <c r="D3966" s="58"/>
      <c r="E3966" s="58"/>
      <c r="F3966" s="58"/>
      <c r="G3966" s="58"/>
    </row>
    <row r="3967" spans="4:7" ht="12.75">
      <c r="D3967" s="58"/>
      <c r="E3967" s="58"/>
      <c r="F3967" s="58"/>
      <c r="G3967" s="58"/>
    </row>
    <row r="3968" spans="4:7" ht="12.75">
      <c r="D3968" s="58"/>
      <c r="E3968" s="58"/>
      <c r="F3968" s="58"/>
      <c r="G3968" s="58"/>
    </row>
    <row r="3969" spans="4:7" ht="12.75">
      <c r="D3969" s="58"/>
      <c r="E3969" s="58"/>
      <c r="F3969" s="58"/>
      <c r="G3969" s="58"/>
    </row>
    <row r="3970" spans="4:7" ht="12.75">
      <c r="D3970" s="58"/>
      <c r="E3970" s="58"/>
      <c r="F3970" s="58"/>
      <c r="G3970" s="58"/>
    </row>
    <row r="3971" spans="4:7" ht="12.75">
      <c r="D3971" s="58"/>
      <c r="E3971" s="58"/>
      <c r="F3971" s="58"/>
      <c r="G3971" s="58"/>
    </row>
    <row r="3972" spans="4:7" ht="12.75">
      <c r="D3972" s="58"/>
      <c r="E3972" s="58"/>
      <c r="F3972" s="58"/>
      <c r="G3972" s="58"/>
    </row>
    <row r="3973" spans="4:7" ht="12.75">
      <c r="D3973" s="58"/>
      <c r="E3973" s="58"/>
      <c r="F3973" s="58"/>
      <c r="G3973" s="58"/>
    </row>
    <row r="3974" spans="4:7" ht="12.75">
      <c r="D3974" s="58"/>
      <c r="E3974" s="58"/>
      <c r="F3974" s="58"/>
      <c r="G3974" s="58"/>
    </row>
    <row r="3975" spans="4:7" ht="12.75">
      <c r="D3975" s="58"/>
      <c r="E3975" s="58"/>
      <c r="F3975" s="58"/>
      <c r="G3975" s="58"/>
    </row>
    <row r="3976" spans="4:7" ht="12.75">
      <c r="D3976" s="58"/>
      <c r="E3976" s="58"/>
      <c r="F3976" s="58"/>
      <c r="G3976" s="58"/>
    </row>
    <row r="3977" spans="4:7" ht="12.75">
      <c r="D3977" s="58"/>
      <c r="E3977" s="58"/>
      <c r="F3977" s="58"/>
      <c r="G3977" s="58"/>
    </row>
    <row r="3978" spans="4:7" ht="12.75">
      <c r="D3978" s="58"/>
      <c r="E3978" s="58"/>
      <c r="F3978" s="58"/>
      <c r="G3978" s="58"/>
    </row>
    <row r="3979" spans="4:7" ht="12.75">
      <c r="D3979" s="58"/>
      <c r="E3979" s="58"/>
      <c r="F3979" s="58"/>
      <c r="G3979" s="58"/>
    </row>
    <row r="3980" spans="4:7" ht="12.75">
      <c r="D3980" s="58"/>
      <c r="E3980" s="58"/>
      <c r="F3980" s="58"/>
      <c r="G3980" s="58"/>
    </row>
    <row r="3981" spans="4:7" ht="12.75">
      <c r="D3981" s="58"/>
      <c r="E3981" s="58"/>
      <c r="F3981" s="58"/>
      <c r="G3981" s="58"/>
    </row>
    <row r="3982" spans="4:7" ht="12.75">
      <c r="D3982" s="58"/>
      <c r="E3982" s="58"/>
      <c r="F3982" s="58"/>
      <c r="G3982" s="58"/>
    </row>
    <row r="3983" spans="4:7" ht="12.75">
      <c r="D3983" s="58"/>
      <c r="E3983" s="58"/>
      <c r="F3983" s="58"/>
      <c r="G3983" s="58"/>
    </row>
    <row r="3984" spans="4:7" ht="12.75">
      <c r="D3984" s="58"/>
      <c r="E3984" s="58"/>
      <c r="F3984" s="58"/>
      <c r="G3984" s="58"/>
    </row>
    <row r="3985" spans="4:7" ht="12.75">
      <c r="D3985" s="58"/>
      <c r="E3985" s="58"/>
      <c r="F3985" s="58"/>
      <c r="G3985" s="58"/>
    </row>
    <row r="3986" spans="4:7" ht="12.75">
      <c r="D3986" s="58"/>
      <c r="E3986" s="58"/>
      <c r="F3986" s="58"/>
      <c r="G3986" s="58"/>
    </row>
    <row r="3987" spans="4:7" ht="12.75">
      <c r="D3987" s="58"/>
      <c r="E3987" s="58"/>
      <c r="F3987" s="58"/>
      <c r="G3987" s="58"/>
    </row>
    <row r="3988" spans="4:7" ht="12.75">
      <c r="D3988" s="58"/>
      <c r="E3988" s="58"/>
      <c r="F3988" s="58"/>
      <c r="G3988" s="58"/>
    </row>
    <row r="3989" spans="4:7" ht="12.75">
      <c r="D3989" s="58"/>
      <c r="E3989" s="58"/>
      <c r="F3989" s="58"/>
      <c r="G3989" s="58"/>
    </row>
    <row r="3990" spans="4:7" ht="12.75">
      <c r="D3990" s="58"/>
      <c r="E3990" s="58"/>
      <c r="F3990" s="58"/>
      <c r="G3990" s="58"/>
    </row>
    <row r="3991" spans="4:7" ht="12.75">
      <c r="D3991" s="58"/>
      <c r="E3991" s="58"/>
      <c r="F3991" s="58"/>
      <c r="G3991" s="58"/>
    </row>
    <row r="3992" spans="4:7" ht="12.75">
      <c r="D3992" s="58"/>
      <c r="E3992" s="58"/>
      <c r="F3992" s="58"/>
      <c r="G3992" s="58"/>
    </row>
    <row r="3993" spans="4:7" ht="12.75">
      <c r="D3993" s="58"/>
      <c r="E3993" s="58"/>
      <c r="F3993" s="58"/>
      <c r="G3993" s="58"/>
    </row>
    <row r="3994" spans="4:7" ht="12.75">
      <c r="D3994" s="58"/>
      <c r="E3994" s="58"/>
      <c r="F3994" s="58"/>
      <c r="G3994" s="58"/>
    </row>
    <row r="3995" spans="4:7" ht="12.75">
      <c r="D3995" s="58"/>
      <c r="E3995" s="58"/>
      <c r="F3995" s="58"/>
      <c r="G3995" s="58"/>
    </row>
    <row r="3996" spans="4:7" ht="12.75">
      <c r="D3996" s="58"/>
      <c r="E3996" s="58"/>
      <c r="F3996" s="58"/>
      <c r="G3996" s="58"/>
    </row>
    <row r="3997" spans="4:7" ht="12.75">
      <c r="D3997" s="58"/>
      <c r="E3997" s="58"/>
      <c r="F3997" s="58"/>
      <c r="G3997" s="58"/>
    </row>
    <row r="3998" spans="4:7" ht="12.75">
      <c r="D3998" s="58"/>
      <c r="E3998" s="58"/>
      <c r="F3998" s="58"/>
      <c r="G3998" s="58"/>
    </row>
    <row r="3999" spans="4:7" ht="12.75">
      <c r="D3999" s="58"/>
      <c r="E3999" s="58"/>
      <c r="F3999" s="58"/>
      <c r="G3999" s="58"/>
    </row>
    <row r="4000" spans="4:7" ht="12.75">
      <c r="D4000" s="58"/>
      <c r="E4000" s="58"/>
      <c r="F4000" s="58"/>
      <c r="G4000" s="58"/>
    </row>
    <row r="4001" spans="4:7" ht="12.75">
      <c r="D4001" s="58"/>
      <c r="E4001" s="58"/>
      <c r="F4001" s="58"/>
      <c r="G4001" s="58"/>
    </row>
    <row r="4002" spans="4:7" ht="12.75">
      <c r="D4002" s="58"/>
      <c r="E4002" s="58"/>
      <c r="F4002" s="58"/>
      <c r="G4002" s="58"/>
    </row>
    <row r="4003" spans="4:7" ht="12.75">
      <c r="D4003" s="58"/>
      <c r="E4003" s="58"/>
      <c r="F4003" s="58"/>
      <c r="G4003" s="58"/>
    </row>
    <row r="4004" spans="4:7" ht="12.75">
      <c r="D4004" s="58"/>
      <c r="E4004" s="58"/>
      <c r="F4004" s="58"/>
      <c r="G4004" s="58"/>
    </row>
    <row r="4005" spans="4:7" ht="12.75">
      <c r="D4005" s="58"/>
      <c r="E4005" s="58"/>
      <c r="F4005" s="58"/>
      <c r="G4005" s="58"/>
    </row>
    <row r="4006" spans="4:7" ht="12.75">
      <c r="D4006" s="58"/>
      <c r="E4006" s="58"/>
      <c r="F4006" s="58"/>
      <c r="G4006" s="58"/>
    </row>
    <row r="4007" spans="4:7" ht="12.75">
      <c r="D4007" s="58"/>
      <c r="E4007" s="58"/>
      <c r="F4007" s="58"/>
      <c r="G4007" s="58"/>
    </row>
    <row r="4008" spans="4:7" ht="12.75">
      <c r="D4008" s="58"/>
      <c r="E4008" s="58"/>
      <c r="F4008" s="58"/>
      <c r="G4008" s="58"/>
    </row>
    <row r="4009" spans="4:7" ht="12.75">
      <c r="D4009" s="58"/>
      <c r="E4009" s="58"/>
      <c r="F4009" s="58"/>
      <c r="G4009" s="58"/>
    </row>
    <row r="4010" spans="4:7" ht="12.75">
      <c r="D4010" s="58"/>
      <c r="E4010" s="58"/>
      <c r="F4010" s="58"/>
      <c r="G4010" s="58"/>
    </row>
    <row r="4011" spans="4:7" ht="12.75">
      <c r="D4011" s="58"/>
      <c r="E4011" s="58"/>
      <c r="F4011" s="58"/>
      <c r="G4011" s="58"/>
    </row>
    <row r="4012" spans="4:7" ht="12.75">
      <c r="D4012" s="58"/>
      <c r="E4012" s="58"/>
      <c r="F4012" s="58"/>
      <c r="G4012" s="58"/>
    </row>
    <row r="4013" spans="4:7" ht="12.75">
      <c r="D4013" s="58"/>
      <c r="E4013" s="58"/>
      <c r="F4013" s="58"/>
      <c r="G4013" s="58"/>
    </row>
    <row r="4014" spans="4:7" ht="12.75">
      <c r="D4014" s="58"/>
      <c r="E4014" s="58"/>
      <c r="F4014" s="58"/>
      <c r="G4014" s="58"/>
    </row>
    <row r="4015" spans="4:7" ht="12.75">
      <c r="D4015" s="58"/>
      <c r="E4015" s="58"/>
      <c r="F4015" s="58"/>
      <c r="G4015" s="58"/>
    </row>
    <row r="4016" spans="4:7" ht="12.75">
      <c r="D4016" s="58"/>
      <c r="E4016" s="58"/>
      <c r="F4016" s="58"/>
      <c r="G4016" s="58"/>
    </row>
    <row r="4017" spans="4:7" ht="12.75">
      <c r="D4017" s="58"/>
      <c r="E4017" s="58"/>
      <c r="F4017" s="58"/>
      <c r="G4017" s="58"/>
    </row>
    <row r="4018" spans="4:7" ht="12.75">
      <c r="D4018" s="58"/>
      <c r="E4018" s="58"/>
      <c r="F4018" s="58"/>
      <c r="G4018" s="58"/>
    </row>
    <row r="4019" spans="4:7" ht="12.75">
      <c r="D4019" s="58"/>
      <c r="E4019" s="58"/>
      <c r="F4019" s="58"/>
      <c r="G4019" s="58"/>
    </row>
    <row r="4020" spans="4:7" ht="12.75">
      <c r="D4020" s="58"/>
      <c r="E4020" s="58"/>
      <c r="F4020" s="58"/>
      <c r="G4020" s="58"/>
    </row>
    <row r="4021" spans="4:7" ht="12.75">
      <c r="D4021" s="58"/>
      <c r="E4021" s="58"/>
      <c r="F4021" s="58"/>
      <c r="G4021" s="58"/>
    </row>
    <row r="4022" spans="4:7" ht="12.75">
      <c r="D4022" s="58"/>
      <c r="E4022" s="58"/>
      <c r="F4022" s="58"/>
      <c r="G4022" s="58"/>
    </row>
    <row r="4023" spans="4:7" ht="12.75">
      <c r="D4023" s="58"/>
      <c r="E4023" s="58"/>
      <c r="F4023" s="58"/>
      <c r="G4023" s="58"/>
    </row>
    <row r="4024" spans="4:7" ht="12.75">
      <c r="D4024" s="58"/>
      <c r="E4024" s="58"/>
      <c r="F4024" s="58"/>
      <c r="G4024" s="58"/>
    </row>
    <row r="4025" spans="4:7" ht="12.75">
      <c r="D4025" s="58"/>
      <c r="E4025" s="58"/>
      <c r="F4025" s="58"/>
      <c r="G4025" s="58"/>
    </row>
    <row r="4026" spans="4:7" ht="12.75">
      <c r="D4026" s="58"/>
      <c r="E4026" s="58"/>
      <c r="F4026" s="58"/>
      <c r="G4026" s="58"/>
    </row>
    <row r="4027" spans="4:7" ht="12.75">
      <c r="D4027" s="58"/>
      <c r="E4027" s="58"/>
      <c r="F4027" s="58"/>
      <c r="G4027" s="58"/>
    </row>
    <row r="4028" spans="4:7" ht="12.75">
      <c r="D4028" s="58"/>
      <c r="E4028" s="58"/>
      <c r="F4028" s="58"/>
      <c r="G4028" s="58"/>
    </row>
    <row r="4029" spans="4:7" ht="12.75">
      <c r="D4029" s="58"/>
      <c r="E4029" s="58"/>
      <c r="F4029" s="58"/>
      <c r="G4029" s="58"/>
    </row>
    <row r="4030" spans="4:7" ht="12.75">
      <c r="D4030" s="58"/>
      <c r="E4030" s="58"/>
      <c r="F4030" s="58"/>
      <c r="G4030" s="58"/>
    </row>
    <row r="4031" spans="4:7" ht="12.75">
      <c r="D4031" s="58"/>
      <c r="E4031" s="58"/>
      <c r="F4031" s="58"/>
      <c r="G4031" s="58"/>
    </row>
    <row r="4032" spans="4:7" ht="12.75">
      <c r="D4032" s="58"/>
      <c r="E4032" s="58"/>
      <c r="F4032" s="58"/>
      <c r="G4032" s="58"/>
    </row>
    <row r="4033" spans="4:7" ht="12.75">
      <c r="D4033" s="58"/>
      <c r="E4033" s="58"/>
      <c r="F4033" s="58"/>
      <c r="G4033" s="58"/>
    </row>
    <row r="4034" spans="4:7" ht="12.75">
      <c r="D4034" s="58"/>
      <c r="E4034" s="58"/>
      <c r="F4034" s="58"/>
      <c r="G4034" s="58"/>
    </row>
    <row r="4035" spans="4:7" ht="12.75">
      <c r="D4035" s="58"/>
      <c r="E4035" s="58"/>
      <c r="F4035" s="58"/>
      <c r="G4035" s="58"/>
    </row>
    <row r="4036" spans="4:7" ht="12.75">
      <c r="D4036" s="58"/>
      <c r="E4036" s="58"/>
      <c r="F4036" s="58"/>
      <c r="G4036" s="58"/>
    </row>
    <row r="4037" spans="4:7" ht="12.75">
      <c r="D4037" s="58"/>
      <c r="E4037" s="58"/>
      <c r="F4037" s="58"/>
      <c r="G4037" s="58"/>
    </row>
    <row r="4038" spans="4:7" ht="12.75">
      <c r="D4038" s="58"/>
      <c r="E4038" s="58"/>
      <c r="F4038" s="58"/>
      <c r="G4038" s="58"/>
    </row>
    <row r="4039" spans="4:7" ht="12.75">
      <c r="D4039" s="58"/>
      <c r="E4039" s="58"/>
      <c r="F4039" s="58"/>
      <c r="G4039" s="58"/>
    </row>
    <row r="4040" spans="4:7" ht="12.75">
      <c r="D4040" s="58"/>
      <c r="E4040" s="58"/>
      <c r="F4040" s="58"/>
      <c r="G4040" s="58"/>
    </row>
    <row r="4041" spans="4:7" ht="12.75">
      <c r="D4041" s="58"/>
      <c r="E4041" s="58"/>
      <c r="F4041" s="58"/>
      <c r="G4041" s="58"/>
    </row>
    <row r="4042" spans="4:7" ht="12.75">
      <c r="D4042" s="58"/>
      <c r="E4042" s="58"/>
      <c r="F4042" s="58"/>
      <c r="G4042" s="58"/>
    </row>
    <row r="4043" spans="4:7" ht="12.75">
      <c r="D4043" s="58"/>
      <c r="E4043" s="58"/>
      <c r="F4043" s="58"/>
      <c r="G4043" s="58"/>
    </row>
    <row r="4044" spans="4:7" ht="12.75">
      <c r="D4044" s="58"/>
      <c r="E4044" s="58"/>
      <c r="F4044" s="58"/>
      <c r="G4044" s="58"/>
    </row>
    <row r="4045" spans="4:7" ht="12.75">
      <c r="D4045" s="58"/>
      <c r="E4045" s="58"/>
      <c r="F4045" s="58"/>
      <c r="G4045" s="58"/>
    </row>
    <row r="4046" spans="4:7" ht="12.75">
      <c r="D4046" s="58"/>
      <c r="E4046" s="58"/>
      <c r="F4046" s="58"/>
      <c r="G4046" s="58"/>
    </row>
    <row r="4047" spans="4:7" ht="12.75">
      <c r="D4047" s="58"/>
      <c r="E4047" s="58"/>
      <c r="F4047" s="58"/>
      <c r="G4047" s="58"/>
    </row>
    <row r="4048" spans="4:7" ht="12.75">
      <c r="D4048" s="58"/>
      <c r="E4048" s="58"/>
      <c r="F4048" s="58"/>
      <c r="G4048" s="58"/>
    </row>
    <row r="4049" spans="4:7" ht="12.75">
      <c r="D4049" s="58"/>
      <c r="E4049" s="58"/>
      <c r="F4049" s="58"/>
      <c r="G4049" s="58"/>
    </row>
    <row r="4050" spans="4:7" ht="12.75">
      <c r="D4050" s="58"/>
      <c r="E4050" s="58"/>
      <c r="F4050" s="58"/>
      <c r="G4050" s="58"/>
    </row>
    <row r="4051" spans="4:7" ht="12.75">
      <c r="D4051" s="58"/>
      <c r="E4051" s="58"/>
      <c r="F4051" s="58"/>
      <c r="G4051" s="58"/>
    </row>
    <row r="4052" spans="4:7" ht="12.75">
      <c r="D4052" s="58"/>
      <c r="E4052" s="58"/>
      <c r="F4052" s="58"/>
      <c r="G4052" s="58"/>
    </row>
    <row r="4053" spans="4:7" ht="12.75">
      <c r="D4053" s="58"/>
      <c r="E4053" s="58"/>
      <c r="F4053" s="58"/>
      <c r="G4053" s="58"/>
    </row>
    <row r="4054" spans="4:7" ht="12.75">
      <c r="D4054" s="58"/>
      <c r="E4054" s="58"/>
      <c r="F4054" s="58"/>
      <c r="G4054" s="58"/>
    </row>
    <row r="4055" spans="4:7" ht="12.75">
      <c r="D4055" s="58"/>
      <c r="E4055" s="58"/>
      <c r="F4055" s="58"/>
      <c r="G4055" s="58"/>
    </row>
    <row r="4056" spans="4:7" ht="12.75">
      <c r="D4056" s="58"/>
      <c r="E4056" s="58"/>
      <c r="F4056" s="58"/>
      <c r="G4056" s="58"/>
    </row>
    <row r="4057" spans="4:7" ht="12.75">
      <c r="D4057" s="58"/>
      <c r="E4057" s="58"/>
      <c r="F4057" s="58"/>
      <c r="G4057" s="58"/>
    </row>
    <row r="4058" spans="4:7" ht="12.75">
      <c r="D4058" s="58"/>
      <c r="E4058" s="58"/>
      <c r="F4058" s="58"/>
      <c r="G4058" s="58"/>
    </row>
    <row r="4059" spans="4:7" ht="12.75">
      <c r="D4059" s="58"/>
      <c r="E4059" s="58"/>
      <c r="F4059" s="58"/>
      <c r="G4059" s="58"/>
    </row>
    <row r="4060" spans="4:7" ht="12.75">
      <c r="D4060" s="58"/>
      <c r="E4060" s="58"/>
      <c r="F4060" s="58"/>
      <c r="G4060" s="58"/>
    </row>
    <row r="4061" spans="4:7" ht="12.75">
      <c r="D4061" s="58"/>
      <c r="E4061" s="58"/>
      <c r="F4061" s="58"/>
      <c r="G4061" s="58"/>
    </row>
    <row r="4062" spans="4:7" ht="12.75">
      <c r="D4062" s="58"/>
      <c r="E4062" s="58"/>
      <c r="F4062" s="58"/>
      <c r="G4062" s="58"/>
    </row>
    <row r="4063" spans="4:7" ht="12.75">
      <c r="D4063" s="58"/>
      <c r="E4063" s="58"/>
      <c r="F4063" s="58"/>
      <c r="G4063" s="58"/>
    </row>
    <row r="4064" spans="4:7" ht="12.75">
      <c r="D4064" s="58"/>
      <c r="E4064" s="58"/>
      <c r="F4064" s="58"/>
      <c r="G4064" s="58"/>
    </row>
    <row r="4065" spans="4:7" ht="12.75">
      <c r="D4065" s="58"/>
      <c r="E4065" s="58"/>
      <c r="F4065" s="58"/>
      <c r="G4065" s="58"/>
    </row>
    <row r="4066" spans="4:7" ht="12.75">
      <c r="D4066" s="58"/>
      <c r="E4066" s="58"/>
      <c r="F4066" s="58"/>
      <c r="G4066" s="58"/>
    </row>
    <row r="4067" spans="4:7" ht="12.75">
      <c r="D4067" s="58"/>
      <c r="E4067" s="58"/>
      <c r="F4067" s="58"/>
      <c r="G4067" s="58"/>
    </row>
    <row r="4068" spans="4:7" ht="12.75">
      <c r="D4068" s="58"/>
      <c r="E4068" s="58"/>
      <c r="F4068" s="58"/>
      <c r="G4068" s="58"/>
    </row>
    <row r="4069" spans="4:7" ht="12.75">
      <c r="D4069" s="58"/>
      <c r="E4069" s="58"/>
      <c r="F4069" s="58"/>
      <c r="G4069" s="58"/>
    </row>
    <row r="4070" spans="4:7" ht="12.75">
      <c r="D4070" s="58"/>
      <c r="E4070" s="58"/>
      <c r="F4070" s="58"/>
      <c r="G4070" s="58"/>
    </row>
    <row r="4071" spans="4:7" ht="12.75">
      <c r="D4071" s="58"/>
      <c r="E4071" s="58"/>
      <c r="F4071" s="58"/>
      <c r="G4071" s="58"/>
    </row>
    <row r="4072" spans="4:7" ht="12.75">
      <c r="D4072" s="58"/>
      <c r="E4072" s="58"/>
      <c r="F4072" s="58"/>
      <c r="G4072" s="58"/>
    </row>
    <row r="4073" spans="4:7" ht="12.75">
      <c r="D4073" s="58"/>
      <c r="E4073" s="58"/>
      <c r="F4073" s="58"/>
      <c r="G4073" s="58"/>
    </row>
    <row r="4074" spans="4:7" ht="12.75">
      <c r="D4074" s="58"/>
      <c r="E4074" s="58"/>
      <c r="F4074" s="58"/>
      <c r="G4074" s="58"/>
    </row>
    <row r="4075" spans="4:7" ht="12.75">
      <c r="D4075" s="58"/>
      <c r="E4075" s="58"/>
      <c r="F4075" s="58"/>
      <c r="G4075" s="58"/>
    </row>
    <row r="4076" spans="4:7" ht="12.75">
      <c r="D4076" s="58"/>
      <c r="E4076" s="58"/>
      <c r="F4076" s="58"/>
      <c r="G4076" s="58"/>
    </row>
    <row r="4077" spans="4:7" ht="12.75">
      <c r="D4077" s="58"/>
      <c r="E4077" s="58"/>
      <c r="F4077" s="58"/>
      <c r="G4077" s="58"/>
    </row>
    <row r="4078" spans="4:7" ht="12.75">
      <c r="D4078" s="58"/>
      <c r="E4078" s="58"/>
      <c r="F4078" s="58"/>
      <c r="G4078" s="58"/>
    </row>
    <row r="4079" spans="4:7" ht="12.75">
      <c r="D4079" s="58"/>
      <c r="E4079" s="58"/>
      <c r="F4079" s="58"/>
      <c r="G4079" s="58"/>
    </row>
    <row r="4080" spans="4:7" ht="12.75">
      <c r="D4080" s="58"/>
      <c r="E4080" s="58"/>
      <c r="F4080" s="58"/>
      <c r="G4080" s="58"/>
    </row>
    <row r="4081" spans="4:7" ht="12.75">
      <c r="D4081" s="58"/>
      <c r="E4081" s="58"/>
      <c r="F4081" s="58"/>
      <c r="G4081" s="58"/>
    </row>
    <row r="4082" spans="4:7" ht="12.75">
      <c r="D4082" s="58"/>
      <c r="E4082" s="58"/>
      <c r="F4082" s="58"/>
      <c r="G4082" s="58"/>
    </row>
    <row r="4083" spans="4:7" ht="12.75">
      <c r="D4083" s="58"/>
      <c r="E4083" s="58"/>
      <c r="F4083" s="58"/>
      <c r="G4083" s="58"/>
    </row>
    <row r="4084" spans="4:7" ht="12.75">
      <c r="D4084" s="58"/>
      <c r="E4084" s="58"/>
      <c r="F4084" s="58"/>
      <c r="G4084" s="58"/>
    </row>
    <row r="4085" spans="4:7" ht="12.75">
      <c r="D4085" s="58"/>
      <c r="E4085" s="58"/>
      <c r="F4085" s="58"/>
      <c r="G4085" s="58"/>
    </row>
    <row r="4086" spans="4:7" ht="12.75">
      <c r="D4086" s="58"/>
      <c r="E4086" s="58"/>
      <c r="F4086" s="58"/>
      <c r="G4086" s="58"/>
    </row>
    <row r="4087" spans="4:7" ht="12.75">
      <c r="D4087" s="58"/>
      <c r="E4087" s="58"/>
      <c r="F4087" s="58"/>
      <c r="G4087" s="58"/>
    </row>
    <row r="4088" spans="4:7" ht="12.75">
      <c r="D4088" s="58"/>
      <c r="E4088" s="58"/>
      <c r="F4088" s="58"/>
      <c r="G4088" s="58"/>
    </row>
    <row r="4089" spans="4:7" ht="12.75">
      <c r="D4089" s="58"/>
      <c r="E4089" s="58"/>
      <c r="F4089" s="58"/>
      <c r="G4089" s="58"/>
    </row>
    <row r="4090" spans="4:7" ht="12.75">
      <c r="D4090" s="58"/>
      <c r="E4090" s="58"/>
      <c r="F4090" s="58"/>
      <c r="G4090" s="58"/>
    </row>
    <row r="4091" spans="4:7" ht="12.75">
      <c r="D4091" s="58"/>
      <c r="E4091" s="58"/>
      <c r="F4091" s="58"/>
      <c r="G4091" s="58"/>
    </row>
    <row r="4092" spans="4:7" ht="12.75">
      <c r="D4092" s="58"/>
      <c r="E4092" s="58"/>
      <c r="F4092" s="58"/>
      <c r="G4092" s="58"/>
    </row>
    <row r="4093" spans="4:7" ht="12.75">
      <c r="D4093" s="58"/>
      <c r="E4093" s="58"/>
      <c r="F4093" s="58"/>
      <c r="G4093" s="58"/>
    </row>
    <row r="4094" spans="4:7" ht="12.75">
      <c r="D4094" s="58"/>
      <c r="E4094" s="58"/>
      <c r="F4094" s="58"/>
      <c r="G4094" s="58"/>
    </row>
    <row r="4095" spans="4:7" ht="12.75">
      <c r="D4095" s="58"/>
      <c r="E4095" s="58"/>
      <c r="F4095" s="58"/>
      <c r="G4095" s="58"/>
    </row>
    <row r="4096" spans="4:7" ht="12.75">
      <c r="D4096" s="58"/>
      <c r="E4096" s="58"/>
      <c r="F4096" s="58"/>
      <c r="G4096" s="58"/>
    </row>
    <row r="4097" spans="4:7" ht="12.75">
      <c r="D4097" s="58"/>
      <c r="E4097" s="58"/>
      <c r="F4097" s="58"/>
      <c r="G4097" s="58"/>
    </row>
    <row r="4098" spans="4:7" ht="12.75">
      <c r="D4098" s="58"/>
      <c r="E4098" s="58"/>
      <c r="F4098" s="58"/>
      <c r="G4098" s="58"/>
    </row>
    <row r="4099" spans="4:7" ht="12.75">
      <c r="D4099" s="58"/>
      <c r="E4099" s="58"/>
      <c r="F4099" s="58"/>
      <c r="G4099" s="58"/>
    </row>
    <row r="4100" spans="4:7" ht="12.75">
      <c r="D4100" s="58"/>
      <c r="E4100" s="58"/>
      <c r="F4100" s="58"/>
      <c r="G4100" s="58"/>
    </row>
    <row r="4101" spans="4:7" ht="12.75">
      <c r="D4101" s="58"/>
      <c r="E4101" s="58"/>
      <c r="F4101" s="58"/>
      <c r="G4101" s="58"/>
    </row>
    <row r="4102" spans="4:7" ht="12.75">
      <c r="D4102" s="58"/>
      <c r="E4102" s="58"/>
      <c r="F4102" s="58"/>
      <c r="G4102" s="58"/>
    </row>
    <row r="4103" spans="4:7" ht="12.75">
      <c r="D4103" s="58"/>
      <c r="E4103" s="58"/>
      <c r="F4103" s="58"/>
      <c r="G4103" s="58"/>
    </row>
    <row r="4104" spans="4:7" ht="12.75">
      <c r="D4104" s="58"/>
      <c r="E4104" s="58"/>
      <c r="F4104" s="58"/>
      <c r="G4104" s="58"/>
    </row>
    <row r="4105" spans="4:7" ht="12.75">
      <c r="D4105" s="58"/>
      <c r="E4105" s="58"/>
      <c r="F4105" s="58"/>
      <c r="G4105" s="58"/>
    </row>
    <row r="4106" spans="4:7" ht="12.75">
      <c r="D4106" s="58"/>
      <c r="E4106" s="58"/>
      <c r="F4106" s="58"/>
      <c r="G4106" s="58"/>
    </row>
    <row r="4107" spans="4:7" ht="12.75">
      <c r="D4107" s="58"/>
      <c r="E4107" s="58"/>
      <c r="F4107" s="58"/>
      <c r="G4107" s="58"/>
    </row>
    <row r="4108" spans="4:7" ht="12.75">
      <c r="D4108" s="58"/>
      <c r="E4108" s="58"/>
      <c r="F4108" s="58"/>
      <c r="G4108" s="58"/>
    </row>
    <row r="4109" spans="4:7" ht="12.75">
      <c r="D4109" s="58"/>
      <c r="E4109" s="58"/>
      <c r="F4109" s="58"/>
      <c r="G4109" s="58"/>
    </row>
    <row r="4110" spans="4:7" ht="12.75">
      <c r="D4110" s="58"/>
      <c r="E4110" s="58"/>
      <c r="F4110" s="58"/>
      <c r="G4110" s="58"/>
    </row>
    <row r="4111" spans="4:7" ht="12.75">
      <c r="D4111" s="58"/>
      <c r="E4111" s="58"/>
      <c r="F4111" s="58"/>
      <c r="G4111" s="58"/>
    </row>
    <row r="4112" spans="4:7" ht="12.75">
      <c r="D4112" s="58"/>
      <c r="E4112" s="58"/>
      <c r="F4112" s="58"/>
      <c r="G4112" s="58"/>
    </row>
    <row r="4113" spans="4:7" ht="12.75">
      <c r="D4113" s="58"/>
      <c r="E4113" s="58"/>
      <c r="F4113" s="58"/>
      <c r="G4113" s="58"/>
    </row>
    <row r="4114" spans="4:7" ht="12.75">
      <c r="D4114" s="58"/>
      <c r="E4114" s="58"/>
      <c r="F4114" s="58"/>
      <c r="G4114" s="58"/>
    </row>
    <row r="4115" spans="4:7" ht="12.75">
      <c r="D4115" s="58"/>
      <c r="E4115" s="58"/>
      <c r="F4115" s="58"/>
      <c r="G4115" s="58"/>
    </row>
    <row r="4116" spans="4:7" ht="12.75">
      <c r="D4116" s="58"/>
      <c r="E4116" s="58"/>
      <c r="F4116" s="58"/>
      <c r="G4116" s="58"/>
    </row>
    <row r="4117" spans="4:7" ht="12.75">
      <c r="D4117" s="58"/>
      <c r="E4117" s="58"/>
      <c r="F4117" s="58"/>
      <c r="G4117" s="58"/>
    </row>
    <row r="4118" spans="4:7" ht="12.75">
      <c r="D4118" s="58"/>
      <c r="E4118" s="58"/>
      <c r="F4118" s="58"/>
      <c r="G4118" s="58"/>
    </row>
    <row r="4119" spans="4:7" ht="12.75">
      <c r="D4119" s="58"/>
      <c r="E4119" s="58"/>
      <c r="F4119" s="58"/>
      <c r="G4119" s="58"/>
    </row>
    <row r="4120" spans="4:7" ht="12.75">
      <c r="D4120" s="58"/>
      <c r="E4120" s="58"/>
      <c r="F4120" s="58"/>
      <c r="G4120" s="58"/>
    </row>
    <row r="4121" spans="4:7" ht="12.75">
      <c r="D4121" s="58"/>
      <c r="E4121" s="58"/>
      <c r="F4121" s="58"/>
      <c r="G4121" s="58"/>
    </row>
    <row r="4122" spans="4:7" ht="12.75">
      <c r="D4122" s="58"/>
      <c r="E4122" s="58"/>
      <c r="F4122" s="58"/>
      <c r="G4122" s="58"/>
    </row>
    <row r="4123" spans="4:7" ht="12.75">
      <c r="D4123" s="58"/>
      <c r="E4123" s="58"/>
      <c r="F4123" s="58"/>
      <c r="G4123" s="58"/>
    </row>
    <row r="4124" spans="4:7" ht="12.75">
      <c r="D4124" s="58"/>
      <c r="E4124" s="58"/>
      <c r="F4124" s="58"/>
      <c r="G4124" s="58"/>
    </row>
    <row r="4125" spans="4:7" ht="12.75">
      <c r="D4125" s="58"/>
      <c r="E4125" s="58"/>
      <c r="F4125" s="58"/>
      <c r="G4125" s="58"/>
    </row>
    <row r="4126" spans="4:7" ht="12.75">
      <c r="D4126" s="58"/>
      <c r="E4126" s="58"/>
      <c r="F4126" s="58"/>
      <c r="G4126" s="58"/>
    </row>
    <row r="4127" spans="4:7" ht="12.75">
      <c r="D4127" s="58"/>
      <c r="E4127" s="58"/>
      <c r="F4127" s="58"/>
      <c r="G4127" s="58"/>
    </row>
    <row r="4128" spans="4:7" ht="12.75">
      <c r="D4128" s="58"/>
      <c r="E4128" s="58"/>
      <c r="F4128" s="58"/>
      <c r="G4128" s="58"/>
    </row>
    <row r="4129" spans="4:7" ht="12.75">
      <c r="D4129" s="58"/>
      <c r="E4129" s="58"/>
      <c r="F4129" s="58"/>
      <c r="G4129" s="58"/>
    </row>
    <row r="4130" spans="4:7" ht="12.75">
      <c r="D4130" s="58"/>
      <c r="E4130" s="58"/>
      <c r="F4130" s="58"/>
      <c r="G4130" s="58"/>
    </row>
    <row r="4131" spans="4:7" ht="12.75">
      <c r="D4131" s="58"/>
      <c r="E4131" s="58"/>
      <c r="F4131" s="58"/>
      <c r="G4131" s="58"/>
    </row>
    <row r="4132" spans="4:7" ht="12.75">
      <c r="D4132" s="58"/>
      <c r="E4132" s="58"/>
      <c r="F4132" s="58"/>
      <c r="G4132" s="58"/>
    </row>
    <row r="4133" spans="4:7" ht="12.75">
      <c r="D4133" s="58"/>
      <c r="E4133" s="58"/>
      <c r="F4133" s="58"/>
      <c r="G4133" s="58"/>
    </row>
    <row r="4134" spans="4:7" ht="12.75">
      <c r="D4134" s="58"/>
      <c r="E4134" s="58"/>
      <c r="F4134" s="58"/>
      <c r="G4134" s="58"/>
    </row>
    <row r="4135" spans="4:7" ht="12.75">
      <c r="D4135" s="58"/>
      <c r="E4135" s="58"/>
      <c r="F4135" s="58"/>
      <c r="G4135" s="58"/>
    </row>
    <row r="4136" spans="4:7" ht="12.75">
      <c r="D4136" s="58"/>
      <c r="E4136" s="58"/>
      <c r="F4136" s="58"/>
      <c r="G4136" s="58"/>
    </row>
    <row r="4137" spans="4:7" ht="12.75">
      <c r="D4137" s="58"/>
      <c r="E4137" s="58"/>
      <c r="F4137" s="58"/>
      <c r="G4137" s="58"/>
    </row>
    <row r="4138" spans="4:7" ht="12.75">
      <c r="D4138" s="58"/>
      <c r="E4138" s="58"/>
      <c r="F4138" s="58"/>
      <c r="G4138" s="58"/>
    </row>
    <row r="4139" spans="4:7" ht="12.75">
      <c r="D4139" s="58"/>
      <c r="E4139" s="58"/>
      <c r="F4139" s="58"/>
      <c r="G4139" s="58"/>
    </row>
    <row r="4140" spans="4:7" ht="12.75">
      <c r="D4140" s="58"/>
      <c r="E4140" s="58"/>
      <c r="F4140" s="58"/>
      <c r="G4140" s="58"/>
    </row>
    <row r="4141" spans="4:7" ht="12.75">
      <c r="D4141" s="58"/>
      <c r="E4141" s="58"/>
      <c r="F4141" s="58"/>
      <c r="G4141" s="58"/>
    </row>
    <row r="4142" spans="4:7" ht="12.75">
      <c r="D4142" s="58"/>
      <c r="E4142" s="58"/>
      <c r="F4142" s="58"/>
      <c r="G4142" s="58"/>
    </row>
    <row r="4143" spans="4:7" ht="12.75">
      <c r="D4143" s="58"/>
      <c r="E4143" s="58"/>
      <c r="F4143" s="58"/>
      <c r="G4143" s="58"/>
    </row>
    <row r="4144" spans="4:7" ht="12.75">
      <c r="D4144" s="58"/>
      <c r="E4144" s="58"/>
      <c r="F4144" s="58"/>
      <c r="G4144" s="58"/>
    </row>
    <row r="4145" spans="4:7" ht="12.75">
      <c r="D4145" s="58"/>
      <c r="E4145" s="58"/>
      <c r="F4145" s="58"/>
      <c r="G4145" s="58"/>
    </row>
    <row r="4146" spans="4:7" ht="12.75">
      <c r="D4146" s="58"/>
      <c r="E4146" s="58"/>
      <c r="F4146" s="58"/>
      <c r="G4146" s="58"/>
    </row>
    <row r="4147" spans="4:7" ht="12.75">
      <c r="D4147" s="58"/>
      <c r="E4147" s="58"/>
      <c r="F4147" s="58"/>
      <c r="G4147" s="58"/>
    </row>
    <row r="4148" spans="4:7" ht="12.75">
      <c r="D4148" s="58"/>
      <c r="E4148" s="58"/>
      <c r="F4148" s="58"/>
      <c r="G4148" s="58"/>
    </row>
    <row r="4149" spans="4:7" ht="12.75">
      <c r="D4149" s="58"/>
      <c r="E4149" s="58"/>
      <c r="F4149" s="58"/>
      <c r="G4149" s="58"/>
    </row>
    <row r="4150" spans="4:7" ht="12.75">
      <c r="D4150" s="58"/>
      <c r="E4150" s="58"/>
      <c r="F4150" s="58"/>
      <c r="G4150" s="58"/>
    </row>
    <row r="4151" spans="4:7" ht="12.75">
      <c r="D4151" s="58"/>
      <c r="E4151" s="58"/>
      <c r="F4151" s="58"/>
      <c r="G4151" s="58"/>
    </row>
    <row r="4152" spans="4:7" ht="12.75">
      <c r="D4152" s="58"/>
      <c r="E4152" s="58"/>
      <c r="F4152" s="58"/>
      <c r="G4152" s="58"/>
    </row>
    <row r="4153" spans="4:7" ht="12.75">
      <c r="D4153" s="58"/>
      <c r="E4153" s="58"/>
      <c r="F4153" s="58"/>
      <c r="G4153" s="58"/>
    </row>
    <row r="4154" spans="4:7" ht="12.75">
      <c r="D4154" s="58"/>
      <c r="E4154" s="58"/>
      <c r="F4154" s="58"/>
      <c r="G4154" s="58"/>
    </row>
    <row r="4155" spans="4:7" ht="12.75">
      <c r="D4155" s="58"/>
      <c r="E4155" s="58"/>
      <c r="F4155" s="58"/>
      <c r="G4155" s="58"/>
    </row>
    <row r="4156" spans="4:7" ht="12.75">
      <c r="D4156" s="58"/>
      <c r="E4156" s="58"/>
      <c r="F4156" s="58"/>
      <c r="G4156" s="58"/>
    </row>
    <row r="4157" spans="4:7" ht="12.75">
      <c r="D4157" s="58"/>
      <c r="E4157" s="58"/>
      <c r="F4157" s="58"/>
      <c r="G4157" s="58"/>
    </row>
    <row r="4158" spans="4:7" ht="12.75">
      <c r="D4158" s="58"/>
      <c r="E4158" s="58"/>
      <c r="F4158" s="58"/>
      <c r="G4158" s="58"/>
    </row>
    <row r="4159" spans="4:7" ht="12.75">
      <c r="D4159" s="58"/>
      <c r="E4159" s="58"/>
      <c r="F4159" s="58"/>
      <c r="G4159" s="58"/>
    </row>
    <row r="4160" spans="4:7" ht="12.75">
      <c r="D4160" s="58"/>
      <c r="E4160" s="58"/>
      <c r="F4160" s="58"/>
      <c r="G4160" s="58"/>
    </row>
    <row r="4161" spans="4:7" ht="12.75">
      <c r="D4161" s="58"/>
      <c r="E4161" s="58"/>
      <c r="F4161" s="58"/>
      <c r="G4161" s="58"/>
    </row>
    <row r="4162" spans="4:7" ht="12.75">
      <c r="D4162" s="58"/>
      <c r="E4162" s="58"/>
      <c r="F4162" s="58"/>
      <c r="G4162" s="58"/>
    </row>
    <row r="4163" spans="4:7" ht="12.75">
      <c r="D4163" s="58"/>
      <c r="E4163" s="58"/>
      <c r="F4163" s="58"/>
      <c r="G4163" s="58"/>
    </row>
    <row r="4164" spans="4:7" ht="12.75">
      <c r="D4164" s="58"/>
      <c r="E4164" s="58"/>
      <c r="F4164" s="58"/>
      <c r="G4164" s="58"/>
    </row>
    <row r="4165" spans="4:7" ht="12.75">
      <c r="D4165" s="58"/>
      <c r="E4165" s="58"/>
      <c r="F4165" s="58"/>
      <c r="G4165" s="58"/>
    </row>
    <row r="4166" spans="4:7" ht="12.75">
      <c r="D4166" s="58"/>
      <c r="E4166" s="58"/>
      <c r="F4166" s="58"/>
      <c r="G4166" s="58"/>
    </row>
    <row r="4167" spans="4:7" ht="12.75">
      <c r="D4167" s="58"/>
      <c r="E4167" s="58"/>
      <c r="F4167" s="58"/>
      <c r="G4167" s="58"/>
    </row>
    <row r="4168" spans="4:7" ht="12.75">
      <c r="D4168" s="58"/>
      <c r="E4168" s="58"/>
      <c r="F4168" s="58"/>
      <c r="G4168" s="58"/>
    </row>
    <row r="4169" spans="4:7" ht="12.75">
      <c r="D4169" s="58"/>
      <c r="E4169" s="58"/>
      <c r="F4169" s="58"/>
      <c r="G4169" s="58"/>
    </row>
    <row r="4170" spans="4:7" ht="12.75">
      <c r="D4170" s="58"/>
      <c r="E4170" s="58"/>
      <c r="F4170" s="58"/>
      <c r="G4170" s="58"/>
    </row>
    <row r="4171" spans="4:7" ht="12.75">
      <c r="D4171" s="58"/>
      <c r="E4171" s="58"/>
      <c r="F4171" s="58"/>
      <c r="G4171" s="58"/>
    </row>
    <row r="4172" spans="4:7" ht="12.75">
      <c r="D4172" s="58"/>
      <c r="E4172" s="58"/>
      <c r="F4172" s="58"/>
      <c r="G4172" s="58"/>
    </row>
    <row r="4173" spans="4:7" ht="12.75">
      <c r="D4173" s="58"/>
      <c r="E4173" s="58"/>
      <c r="F4173" s="58"/>
      <c r="G4173" s="58"/>
    </row>
    <row r="4174" spans="4:7" ht="12.75">
      <c r="D4174" s="58"/>
      <c r="E4174" s="58"/>
      <c r="F4174" s="58"/>
      <c r="G4174" s="58"/>
    </row>
    <row r="4175" spans="4:7" ht="12.75">
      <c r="D4175" s="58"/>
      <c r="E4175" s="58"/>
      <c r="F4175" s="58"/>
      <c r="G4175" s="58"/>
    </row>
    <row r="4176" spans="4:7" ht="12.75">
      <c r="D4176" s="58"/>
      <c r="E4176" s="58"/>
      <c r="F4176" s="58"/>
      <c r="G4176" s="58"/>
    </row>
    <row r="4177" spans="4:7" ht="12.75">
      <c r="D4177" s="58"/>
      <c r="E4177" s="58"/>
      <c r="F4177" s="58"/>
      <c r="G4177" s="58"/>
    </row>
    <row r="4178" spans="4:7" ht="12.75">
      <c r="D4178" s="58"/>
      <c r="E4178" s="58"/>
      <c r="F4178" s="58"/>
      <c r="G4178" s="58"/>
    </row>
    <row r="4179" spans="4:7" ht="12.75">
      <c r="D4179" s="58"/>
      <c r="E4179" s="58"/>
      <c r="F4179" s="58"/>
      <c r="G4179" s="58"/>
    </row>
    <row r="4180" spans="4:7" ht="12.75">
      <c r="D4180" s="58"/>
      <c r="E4180" s="58"/>
      <c r="F4180" s="58"/>
      <c r="G4180" s="58"/>
    </row>
    <row r="4181" spans="4:7" ht="12.75">
      <c r="D4181" s="58"/>
      <c r="E4181" s="58"/>
      <c r="F4181" s="58"/>
      <c r="G4181" s="58"/>
    </row>
    <row r="4182" spans="4:7" ht="12.75">
      <c r="D4182" s="58"/>
      <c r="E4182" s="58"/>
      <c r="F4182" s="58"/>
      <c r="G4182" s="58"/>
    </row>
    <row r="4183" spans="4:7" ht="12.75">
      <c r="D4183" s="58"/>
      <c r="E4183" s="58"/>
      <c r="F4183" s="58"/>
      <c r="G4183" s="58"/>
    </row>
    <row r="4184" spans="4:7" ht="12.75">
      <c r="D4184" s="58"/>
      <c r="E4184" s="58"/>
      <c r="F4184" s="58"/>
      <c r="G4184" s="58"/>
    </row>
    <row r="4185" spans="4:7" ht="12.75">
      <c r="D4185" s="58"/>
      <c r="E4185" s="58"/>
      <c r="F4185" s="58"/>
      <c r="G4185" s="58"/>
    </row>
    <row r="4186" spans="4:7" ht="12.75">
      <c r="D4186" s="58"/>
      <c r="E4186" s="58"/>
      <c r="F4186" s="58"/>
      <c r="G4186" s="58"/>
    </row>
    <row r="4187" spans="4:7" ht="12.75">
      <c r="D4187" s="58"/>
      <c r="E4187" s="58"/>
      <c r="F4187" s="58"/>
      <c r="G4187" s="58"/>
    </row>
    <row r="4188" spans="4:7" ht="12.75">
      <c r="D4188" s="58"/>
      <c r="E4188" s="58"/>
      <c r="F4188" s="58"/>
      <c r="G4188" s="58"/>
    </row>
    <row r="4189" spans="4:7" ht="12.75">
      <c r="D4189" s="58"/>
      <c r="E4189" s="58"/>
      <c r="F4189" s="58"/>
      <c r="G4189" s="58"/>
    </row>
    <row r="4190" spans="4:7" ht="12.75">
      <c r="D4190" s="58"/>
      <c r="E4190" s="58"/>
      <c r="F4190" s="58"/>
      <c r="G4190" s="58"/>
    </row>
    <row r="4191" spans="4:7" ht="12.75">
      <c r="D4191" s="58"/>
      <c r="E4191" s="58"/>
      <c r="F4191" s="58"/>
      <c r="G4191" s="58"/>
    </row>
    <row r="4192" spans="4:7" ht="12.75">
      <c r="D4192" s="58"/>
      <c r="E4192" s="58"/>
      <c r="F4192" s="58"/>
      <c r="G4192" s="58"/>
    </row>
    <row r="4193" spans="4:7" ht="12.75">
      <c r="D4193" s="58"/>
      <c r="E4193" s="58"/>
      <c r="F4193" s="58"/>
      <c r="G4193" s="58"/>
    </row>
    <row r="4194" spans="4:7" ht="12.75">
      <c r="D4194" s="58"/>
      <c r="E4194" s="58"/>
      <c r="F4194" s="58"/>
      <c r="G4194" s="58"/>
    </row>
    <row r="4195" spans="4:7" ht="12.75">
      <c r="D4195" s="58"/>
      <c r="E4195" s="58"/>
      <c r="F4195" s="58"/>
      <c r="G4195" s="58"/>
    </row>
    <row r="4196" spans="4:7" ht="12.75">
      <c r="D4196" s="58"/>
      <c r="E4196" s="58"/>
      <c r="F4196" s="58"/>
      <c r="G4196" s="58"/>
    </row>
    <row r="4197" spans="4:7" ht="12.75">
      <c r="D4197" s="58"/>
      <c r="E4197" s="58"/>
      <c r="F4197" s="58"/>
      <c r="G4197" s="58"/>
    </row>
    <row r="4198" spans="4:7" ht="12.75">
      <c r="D4198" s="58"/>
      <c r="E4198" s="58"/>
      <c r="F4198" s="58"/>
      <c r="G4198" s="58"/>
    </row>
    <row r="4199" spans="4:7" ht="12.75">
      <c r="D4199" s="58"/>
      <c r="E4199" s="58"/>
      <c r="F4199" s="58"/>
      <c r="G4199" s="58"/>
    </row>
    <row r="4200" spans="4:7" ht="12.75">
      <c r="D4200" s="58"/>
      <c r="E4200" s="58"/>
      <c r="F4200" s="58"/>
      <c r="G4200" s="58"/>
    </row>
    <row r="4201" spans="4:7" ht="12.75">
      <c r="D4201" s="58"/>
      <c r="E4201" s="58"/>
      <c r="F4201" s="58"/>
      <c r="G4201" s="58"/>
    </row>
    <row r="4202" spans="4:7" ht="12.75">
      <c r="D4202" s="58"/>
      <c r="E4202" s="58"/>
      <c r="F4202" s="58"/>
      <c r="G4202" s="58"/>
    </row>
    <row r="4203" spans="4:7" ht="12.75">
      <c r="D4203" s="58"/>
      <c r="E4203" s="58"/>
      <c r="F4203" s="58"/>
      <c r="G4203" s="58"/>
    </row>
    <row r="4204" spans="4:7" ht="12.75">
      <c r="D4204" s="58"/>
      <c r="E4204" s="58"/>
      <c r="F4204" s="58"/>
      <c r="G4204" s="58"/>
    </row>
    <row r="4205" spans="4:7" ht="12.75">
      <c r="D4205" s="58"/>
      <c r="E4205" s="58"/>
      <c r="F4205" s="58"/>
      <c r="G4205" s="58"/>
    </row>
    <row r="4206" spans="4:7" ht="12.75">
      <c r="D4206" s="58"/>
      <c r="E4206" s="58"/>
      <c r="F4206" s="58"/>
      <c r="G4206" s="58"/>
    </row>
    <row r="4207" spans="4:7" ht="12.75">
      <c r="D4207" s="58"/>
      <c r="E4207" s="58"/>
      <c r="F4207" s="58"/>
      <c r="G4207" s="58"/>
    </row>
    <row r="4208" spans="4:7" ht="12.75">
      <c r="D4208" s="58"/>
      <c r="E4208" s="58"/>
      <c r="F4208" s="58"/>
      <c r="G4208" s="58"/>
    </row>
    <row r="4209" spans="4:7" ht="12.75">
      <c r="D4209" s="58"/>
      <c r="E4209" s="58"/>
      <c r="F4209" s="58"/>
      <c r="G4209" s="58"/>
    </row>
    <row r="4210" spans="4:7" ht="12.75">
      <c r="D4210" s="58"/>
      <c r="E4210" s="58"/>
      <c r="F4210" s="58"/>
      <c r="G4210" s="58"/>
    </row>
    <row r="4211" spans="4:7" ht="12.75">
      <c r="D4211" s="58"/>
      <c r="E4211" s="58"/>
      <c r="F4211" s="58"/>
      <c r="G4211" s="58"/>
    </row>
    <row r="4212" spans="4:7" ht="12.75">
      <c r="D4212" s="58"/>
      <c r="E4212" s="58"/>
      <c r="F4212" s="58"/>
      <c r="G4212" s="58"/>
    </row>
    <row r="4213" spans="4:7" ht="12.75">
      <c r="D4213" s="58"/>
      <c r="E4213" s="58"/>
      <c r="F4213" s="58"/>
      <c r="G4213" s="58"/>
    </row>
    <row r="4214" spans="4:7" ht="12.75">
      <c r="D4214" s="58"/>
      <c r="E4214" s="58"/>
      <c r="F4214" s="58"/>
      <c r="G4214" s="58"/>
    </row>
    <row r="4215" spans="4:7" ht="12.75">
      <c r="D4215" s="58"/>
      <c r="E4215" s="58"/>
      <c r="F4215" s="58"/>
      <c r="G4215" s="58"/>
    </row>
    <row r="4216" spans="4:7" ht="12.75">
      <c r="D4216" s="58"/>
      <c r="E4216" s="58"/>
      <c r="F4216" s="58"/>
      <c r="G4216" s="58"/>
    </row>
    <row r="4217" spans="4:7" ht="12.75">
      <c r="D4217" s="58"/>
      <c r="E4217" s="58"/>
      <c r="F4217" s="58"/>
      <c r="G4217" s="58"/>
    </row>
    <row r="4218" spans="4:7" ht="12.75">
      <c r="D4218" s="58"/>
      <c r="E4218" s="58"/>
      <c r="F4218" s="58"/>
      <c r="G4218" s="58"/>
    </row>
    <row r="4219" spans="4:7" ht="12.75">
      <c r="D4219" s="58"/>
      <c r="E4219" s="58"/>
      <c r="F4219" s="58"/>
      <c r="G4219" s="58"/>
    </row>
    <row r="4220" spans="4:7" ht="12.75">
      <c r="D4220" s="58"/>
      <c r="E4220" s="58"/>
      <c r="F4220" s="58"/>
      <c r="G4220" s="58"/>
    </row>
    <row r="4221" spans="4:7" ht="12.75">
      <c r="D4221" s="58"/>
      <c r="E4221" s="58"/>
      <c r="F4221" s="58"/>
      <c r="G4221" s="58"/>
    </row>
    <row r="4222" spans="4:7" ht="12.75">
      <c r="D4222" s="58"/>
      <c r="E4222" s="58"/>
      <c r="F4222" s="58"/>
      <c r="G4222" s="58"/>
    </row>
    <row r="4223" spans="4:7" ht="12.75">
      <c r="D4223" s="58"/>
      <c r="E4223" s="58"/>
      <c r="F4223" s="58"/>
      <c r="G4223" s="58"/>
    </row>
    <row r="4224" spans="4:7" ht="12.75">
      <c r="D4224" s="58"/>
      <c r="E4224" s="58"/>
      <c r="F4224" s="58"/>
      <c r="G4224" s="58"/>
    </row>
    <row r="4225" spans="4:7" ht="12.75">
      <c r="D4225" s="58"/>
      <c r="E4225" s="58"/>
      <c r="F4225" s="58"/>
      <c r="G4225" s="58"/>
    </row>
    <row r="4226" spans="4:7" ht="12.75">
      <c r="D4226" s="58"/>
      <c r="E4226" s="58"/>
      <c r="F4226" s="58"/>
      <c r="G4226" s="58"/>
    </row>
    <row r="4227" spans="4:7" ht="12.75">
      <c r="D4227" s="58"/>
      <c r="E4227" s="58"/>
      <c r="F4227" s="58"/>
      <c r="G4227" s="58"/>
    </row>
    <row r="4228" spans="4:7" ht="12.75">
      <c r="D4228" s="58"/>
      <c r="E4228" s="58"/>
      <c r="F4228" s="58"/>
      <c r="G4228" s="58"/>
    </row>
    <row r="4229" spans="4:7" ht="12.75">
      <c r="D4229" s="58"/>
      <c r="E4229" s="58"/>
      <c r="F4229" s="58"/>
      <c r="G4229" s="58"/>
    </row>
    <row r="4230" spans="4:7" ht="12.75">
      <c r="D4230" s="58"/>
      <c r="E4230" s="58"/>
      <c r="F4230" s="58"/>
      <c r="G4230" s="58"/>
    </row>
    <row r="4231" spans="4:7" ht="12.75">
      <c r="D4231" s="58"/>
      <c r="E4231" s="58"/>
      <c r="F4231" s="58"/>
      <c r="G4231" s="58"/>
    </row>
    <row r="4232" spans="4:7" ht="12.75">
      <c r="D4232" s="58"/>
      <c r="E4232" s="58"/>
      <c r="F4232" s="58"/>
      <c r="G4232" s="58"/>
    </row>
    <row r="4233" spans="4:7" ht="12.75">
      <c r="D4233" s="58"/>
      <c r="E4233" s="58"/>
      <c r="F4233" s="58"/>
      <c r="G4233" s="58"/>
    </row>
    <row r="4234" spans="4:7" ht="12.75">
      <c r="D4234" s="58"/>
      <c r="E4234" s="58"/>
      <c r="F4234" s="58"/>
      <c r="G4234" s="58"/>
    </row>
    <row r="4235" spans="4:7" ht="12.75">
      <c r="D4235" s="58"/>
      <c r="E4235" s="58"/>
      <c r="F4235" s="58"/>
      <c r="G4235" s="58"/>
    </row>
    <row r="4236" spans="4:7" ht="12.75">
      <c r="D4236" s="58"/>
      <c r="E4236" s="58"/>
      <c r="F4236" s="58"/>
      <c r="G4236" s="58"/>
    </row>
    <row r="4237" spans="4:7" ht="12.75">
      <c r="D4237" s="58"/>
      <c r="E4237" s="58"/>
      <c r="F4237" s="58"/>
      <c r="G4237" s="58"/>
    </row>
    <row r="4238" spans="4:7" ht="12.75">
      <c r="D4238" s="58"/>
      <c r="E4238" s="58"/>
      <c r="F4238" s="58"/>
      <c r="G4238" s="58"/>
    </row>
    <row r="4239" spans="4:7" ht="12.75">
      <c r="D4239" s="58"/>
      <c r="E4239" s="58"/>
      <c r="F4239" s="58"/>
      <c r="G4239" s="58"/>
    </row>
    <row r="4240" spans="4:7" ht="12.75">
      <c r="D4240" s="58"/>
      <c r="E4240" s="58"/>
      <c r="F4240" s="58"/>
      <c r="G4240" s="58"/>
    </row>
    <row r="4241" spans="4:7" ht="12.75">
      <c r="D4241" s="58"/>
      <c r="E4241" s="58"/>
      <c r="F4241" s="58"/>
      <c r="G4241" s="58"/>
    </row>
    <row r="4242" spans="4:7" ht="12.75">
      <c r="D4242" s="58"/>
      <c r="E4242" s="58"/>
      <c r="F4242" s="58"/>
      <c r="G4242" s="58"/>
    </row>
    <row r="4243" spans="4:7" ht="12.75">
      <c r="D4243" s="58"/>
      <c r="E4243" s="58"/>
      <c r="F4243" s="58"/>
      <c r="G4243" s="58"/>
    </row>
    <row r="4244" spans="4:7" ht="12.75">
      <c r="D4244" s="58"/>
      <c r="E4244" s="58"/>
      <c r="F4244" s="58"/>
      <c r="G4244" s="58"/>
    </row>
    <row r="4245" spans="4:7" ht="12.75">
      <c r="D4245" s="58"/>
      <c r="E4245" s="58"/>
      <c r="F4245" s="58"/>
      <c r="G4245" s="58"/>
    </row>
    <row r="4246" spans="4:7" ht="12.75">
      <c r="D4246" s="58"/>
      <c r="E4246" s="58"/>
      <c r="F4246" s="58"/>
      <c r="G4246" s="58"/>
    </row>
    <row r="4247" spans="4:7" ht="12.75">
      <c r="D4247" s="58"/>
      <c r="E4247" s="58"/>
      <c r="F4247" s="58"/>
      <c r="G4247" s="58"/>
    </row>
    <row r="4248" spans="4:7" ht="12.75">
      <c r="D4248" s="58"/>
      <c r="E4248" s="58"/>
      <c r="F4248" s="58"/>
      <c r="G4248" s="58"/>
    </row>
    <row r="4249" spans="4:7" ht="12.75">
      <c r="D4249" s="58"/>
      <c r="E4249" s="58"/>
      <c r="F4249" s="58"/>
      <c r="G4249" s="58"/>
    </row>
    <row r="4250" spans="4:7" ht="12.75">
      <c r="D4250" s="58"/>
      <c r="E4250" s="58"/>
      <c r="F4250" s="58"/>
      <c r="G4250" s="58"/>
    </row>
    <row r="4251" spans="4:7" ht="12.75">
      <c r="D4251" s="58"/>
      <c r="E4251" s="58"/>
      <c r="F4251" s="58"/>
      <c r="G4251" s="58"/>
    </row>
    <row r="4252" spans="4:7" ht="12.75">
      <c r="D4252" s="58"/>
      <c r="E4252" s="58"/>
      <c r="F4252" s="58"/>
      <c r="G4252" s="58"/>
    </row>
    <row r="4253" spans="4:7" ht="12.75">
      <c r="D4253" s="58"/>
      <c r="E4253" s="58"/>
      <c r="F4253" s="58"/>
      <c r="G4253" s="58"/>
    </row>
    <row r="4254" spans="4:7" ht="12.75">
      <c r="D4254" s="58"/>
      <c r="E4254" s="58"/>
      <c r="F4254" s="58"/>
      <c r="G4254" s="58"/>
    </row>
    <row r="4255" spans="4:7" ht="12.75">
      <c r="D4255" s="58"/>
      <c r="E4255" s="58"/>
      <c r="F4255" s="58"/>
      <c r="G4255" s="58"/>
    </row>
    <row r="4256" spans="4:7" ht="12.75">
      <c r="D4256" s="58"/>
      <c r="E4256" s="58"/>
      <c r="F4256" s="58"/>
      <c r="G4256" s="58"/>
    </row>
    <row r="4257" spans="4:7" ht="12.75">
      <c r="D4257" s="58"/>
      <c r="E4257" s="58"/>
      <c r="F4257" s="58"/>
      <c r="G4257" s="58"/>
    </row>
    <row r="4258" spans="4:7" ht="12.75">
      <c r="D4258" s="58"/>
      <c r="E4258" s="58"/>
      <c r="F4258" s="58"/>
      <c r="G4258" s="58"/>
    </row>
    <row r="4259" spans="4:7" ht="12.75">
      <c r="D4259" s="58"/>
      <c r="E4259" s="58"/>
      <c r="F4259" s="58"/>
      <c r="G4259" s="58"/>
    </row>
    <row r="4260" spans="4:7" ht="12.75">
      <c r="D4260" s="58"/>
      <c r="E4260" s="58"/>
      <c r="F4260" s="58"/>
      <c r="G4260" s="58"/>
    </row>
    <row r="4261" spans="4:7" ht="12.75">
      <c r="D4261" s="58"/>
      <c r="E4261" s="58"/>
      <c r="F4261" s="58"/>
      <c r="G4261" s="58"/>
    </row>
    <row r="4262" spans="4:7" ht="12.75">
      <c r="D4262" s="58"/>
      <c r="E4262" s="58"/>
      <c r="F4262" s="58"/>
      <c r="G4262" s="58"/>
    </row>
    <row r="4263" spans="4:7" ht="12.75">
      <c r="D4263" s="58"/>
      <c r="E4263" s="58"/>
      <c r="F4263" s="58"/>
      <c r="G4263" s="58"/>
    </row>
    <row r="4264" spans="4:7" ht="12.75">
      <c r="D4264" s="58"/>
      <c r="E4264" s="58"/>
      <c r="F4264" s="58"/>
      <c r="G4264" s="58"/>
    </row>
    <row r="4265" spans="4:7" ht="12.75">
      <c r="D4265" s="58"/>
      <c r="E4265" s="58"/>
      <c r="F4265" s="58"/>
      <c r="G4265" s="58"/>
    </row>
    <row r="4266" spans="4:7" ht="12.75">
      <c r="D4266" s="58"/>
      <c r="E4266" s="58"/>
      <c r="F4266" s="58"/>
      <c r="G4266" s="58"/>
    </row>
    <row r="4267" spans="4:7" ht="12.75">
      <c r="D4267" s="58"/>
      <c r="E4267" s="58"/>
      <c r="F4267" s="58"/>
      <c r="G4267" s="58"/>
    </row>
    <row r="4268" spans="4:7" ht="12.75">
      <c r="D4268" s="58"/>
      <c r="E4268" s="58"/>
      <c r="F4268" s="58"/>
      <c r="G4268" s="58"/>
    </row>
    <row r="4269" spans="4:7" ht="12.75">
      <c r="D4269" s="58"/>
      <c r="E4269" s="58"/>
      <c r="F4269" s="58"/>
      <c r="G4269" s="58"/>
    </row>
    <row r="4270" spans="4:7" ht="12.75">
      <c r="D4270" s="58"/>
      <c r="E4270" s="58"/>
      <c r="F4270" s="58"/>
      <c r="G4270" s="58"/>
    </row>
    <row r="4271" spans="4:7" ht="12.75">
      <c r="D4271" s="58"/>
      <c r="E4271" s="58"/>
      <c r="F4271" s="58"/>
      <c r="G4271" s="58"/>
    </row>
    <row r="4272" spans="4:7" ht="12.75">
      <c r="D4272" s="58"/>
      <c r="E4272" s="58"/>
      <c r="F4272" s="58"/>
      <c r="G4272" s="58"/>
    </row>
    <row r="4273" spans="4:7" ht="12.75">
      <c r="D4273" s="58"/>
      <c r="E4273" s="58"/>
      <c r="F4273" s="58"/>
      <c r="G4273" s="58"/>
    </row>
    <row r="4274" spans="4:7" ht="12.75">
      <c r="D4274" s="58"/>
      <c r="E4274" s="58"/>
      <c r="F4274" s="58"/>
      <c r="G4274" s="58"/>
    </row>
    <row r="4275" spans="4:7" ht="12.75">
      <c r="D4275" s="58"/>
      <c r="E4275" s="58"/>
      <c r="F4275" s="58"/>
      <c r="G4275" s="58"/>
    </row>
    <row r="4276" spans="4:7" ht="12.75">
      <c r="D4276" s="58"/>
      <c r="E4276" s="58"/>
      <c r="F4276" s="58"/>
      <c r="G4276" s="58"/>
    </row>
    <row r="4277" spans="4:7" ht="12.75">
      <c r="D4277" s="58"/>
      <c r="E4277" s="58"/>
      <c r="F4277" s="58"/>
      <c r="G4277" s="58"/>
    </row>
    <row r="4278" spans="4:7" ht="12.75">
      <c r="D4278" s="58"/>
      <c r="E4278" s="58"/>
      <c r="F4278" s="58"/>
      <c r="G4278" s="58"/>
    </row>
    <row r="4279" spans="4:7" ht="12.75">
      <c r="D4279" s="58"/>
      <c r="E4279" s="58"/>
      <c r="F4279" s="58"/>
      <c r="G4279" s="58"/>
    </row>
    <row r="4280" spans="4:7" ht="12.75">
      <c r="D4280" s="58"/>
      <c r="E4280" s="58"/>
      <c r="F4280" s="58"/>
      <c r="G4280" s="58"/>
    </row>
    <row r="4281" spans="4:7" ht="12.75">
      <c r="D4281" s="58"/>
      <c r="E4281" s="58"/>
      <c r="F4281" s="58"/>
      <c r="G4281" s="58"/>
    </row>
    <row r="4282" spans="4:7" ht="12.75">
      <c r="D4282" s="58"/>
      <c r="E4282" s="58"/>
      <c r="F4282" s="58"/>
      <c r="G4282" s="58"/>
    </row>
    <row r="4283" spans="4:7" ht="12.75">
      <c r="D4283" s="58"/>
      <c r="E4283" s="58"/>
      <c r="F4283" s="58"/>
      <c r="G4283" s="58"/>
    </row>
    <row r="4284" spans="4:7" ht="12.75">
      <c r="D4284" s="58"/>
      <c r="E4284" s="58"/>
      <c r="F4284" s="58"/>
      <c r="G4284" s="58"/>
    </row>
    <row r="4285" spans="4:7" ht="12.75">
      <c r="D4285" s="58"/>
      <c r="E4285" s="58"/>
      <c r="F4285" s="58"/>
      <c r="G4285" s="58"/>
    </row>
    <row r="4286" spans="4:7" ht="12.75">
      <c r="D4286" s="58"/>
      <c r="E4286" s="58"/>
      <c r="F4286" s="58"/>
      <c r="G4286" s="58"/>
    </row>
    <row r="4287" spans="4:7" ht="12.75">
      <c r="D4287" s="58"/>
      <c r="E4287" s="58"/>
      <c r="F4287" s="58"/>
      <c r="G4287" s="58"/>
    </row>
    <row r="4288" spans="4:7" ht="12.75">
      <c r="D4288" s="58"/>
      <c r="E4288" s="58"/>
      <c r="F4288" s="58"/>
      <c r="G4288" s="58"/>
    </row>
    <row r="4289" spans="4:7" ht="12.75">
      <c r="D4289" s="58"/>
      <c r="E4289" s="58"/>
      <c r="F4289" s="58"/>
      <c r="G4289" s="58"/>
    </row>
    <row r="4290" spans="4:7" ht="12.75">
      <c r="D4290" s="58"/>
      <c r="E4290" s="58"/>
      <c r="F4290" s="58"/>
      <c r="G4290" s="58"/>
    </row>
    <row r="4291" spans="4:7" ht="12.75">
      <c r="D4291" s="58"/>
      <c r="E4291" s="58"/>
      <c r="F4291" s="58"/>
      <c r="G4291" s="58"/>
    </row>
    <row r="4292" spans="4:7" ht="12.75">
      <c r="D4292" s="58"/>
      <c r="E4292" s="58"/>
      <c r="F4292" s="58"/>
      <c r="G4292" s="58"/>
    </row>
    <row r="4293" spans="4:7" ht="12.75">
      <c r="D4293" s="58"/>
      <c r="E4293" s="58"/>
      <c r="F4293" s="58"/>
      <c r="G4293" s="58"/>
    </row>
    <row r="4294" spans="4:7" ht="12.75">
      <c r="D4294" s="58"/>
      <c r="E4294" s="58"/>
      <c r="F4294" s="58"/>
      <c r="G4294" s="58"/>
    </row>
    <row r="4295" spans="4:7" ht="12.75">
      <c r="D4295" s="58"/>
      <c r="E4295" s="58"/>
      <c r="F4295" s="58"/>
      <c r="G4295" s="58"/>
    </row>
    <row r="4296" spans="4:7" ht="12.75">
      <c r="D4296" s="58"/>
      <c r="E4296" s="58"/>
      <c r="F4296" s="58"/>
      <c r="G4296" s="58"/>
    </row>
    <row r="4297" spans="4:7" ht="12.75">
      <c r="D4297" s="58"/>
      <c r="E4297" s="58"/>
      <c r="F4297" s="58"/>
      <c r="G4297" s="58"/>
    </row>
    <row r="4298" spans="4:7" ht="12.75">
      <c r="D4298" s="58"/>
      <c r="E4298" s="58"/>
      <c r="F4298" s="58"/>
      <c r="G4298" s="58"/>
    </row>
    <row r="4299" spans="4:7" ht="12.75">
      <c r="D4299" s="58"/>
      <c r="E4299" s="58"/>
      <c r="F4299" s="58"/>
      <c r="G4299" s="58"/>
    </row>
    <row r="4300" spans="4:7" ht="12.75">
      <c r="D4300" s="58"/>
      <c r="E4300" s="58"/>
      <c r="F4300" s="58"/>
      <c r="G4300" s="58"/>
    </row>
    <row r="4301" spans="4:7" ht="12.75">
      <c r="D4301" s="58"/>
      <c r="E4301" s="58"/>
      <c r="F4301" s="58"/>
      <c r="G4301" s="58"/>
    </row>
    <row r="4302" spans="4:7" ht="12.75">
      <c r="D4302" s="58"/>
      <c r="E4302" s="58"/>
      <c r="F4302" s="58"/>
      <c r="G4302" s="58"/>
    </row>
    <row r="4303" spans="4:7" ht="12.75">
      <c r="D4303" s="58"/>
      <c r="E4303" s="58"/>
      <c r="F4303" s="58"/>
      <c r="G4303" s="58"/>
    </row>
    <row r="4304" spans="4:7" ht="12.75">
      <c r="D4304" s="58"/>
      <c r="E4304" s="58"/>
      <c r="F4304" s="58"/>
      <c r="G4304" s="58"/>
    </row>
    <row r="4305" spans="4:7" ht="12.75">
      <c r="D4305" s="58"/>
      <c r="E4305" s="58"/>
      <c r="F4305" s="58"/>
      <c r="G4305" s="58"/>
    </row>
    <row r="4306" spans="4:7" ht="12.75">
      <c r="D4306" s="58"/>
      <c r="E4306" s="58"/>
      <c r="F4306" s="58"/>
      <c r="G4306" s="58"/>
    </row>
    <row r="4307" spans="4:7" ht="12.75">
      <c r="D4307" s="58"/>
      <c r="E4307" s="58"/>
      <c r="F4307" s="58"/>
      <c r="G4307" s="58"/>
    </row>
    <row r="4308" spans="4:7" ht="12.75">
      <c r="D4308" s="58"/>
      <c r="E4308" s="58"/>
      <c r="F4308" s="58"/>
      <c r="G4308" s="58"/>
    </row>
    <row r="4309" spans="4:7" ht="12.75">
      <c r="D4309" s="58"/>
      <c r="E4309" s="58"/>
      <c r="F4309" s="58"/>
      <c r="G4309" s="58"/>
    </row>
    <row r="4310" spans="4:7" ht="12.75">
      <c r="D4310" s="58"/>
      <c r="E4310" s="58"/>
      <c r="F4310" s="58"/>
      <c r="G4310" s="58"/>
    </row>
    <row r="4311" spans="4:7" ht="12.75">
      <c r="D4311" s="58"/>
      <c r="E4311" s="58"/>
      <c r="F4311" s="58"/>
      <c r="G4311" s="58"/>
    </row>
    <row r="4312" spans="4:7" ht="12.75">
      <c r="D4312" s="58"/>
      <c r="E4312" s="58"/>
      <c r="F4312" s="58"/>
      <c r="G4312" s="58"/>
    </row>
    <row r="4313" spans="4:7" ht="12.75">
      <c r="D4313" s="58"/>
      <c r="E4313" s="58"/>
      <c r="F4313" s="58"/>
      <c r="G4313" s="58"/>
    </row>
    <row r="4314" spans="4:7" ht="12.75">
      <c r="D4314" s="58"/>
      <c r="E4314" s="58"/>
      <c r="F4314" s="58"/>
      <c r="G4314" s="58"/>
    </row>
    <row r="4315" spans="4:7" ht="12.75">
      <c r="D4315" s="58"/>
      <c r="E4315" s="58"/>
      <c r="F4315" s="58"/>
      <c r="G4315" s="58"/>
    </row>
    <row r="4316" spans="4:7" ht="12.75">
      <c r="D4316" s="58"/>
      <c r="E4316" s="58"/>
      <c r="F4316" s="58"/>
      <c r="G4316" s="58"/>
    </row>
    <row r="4317" spans="4:7" ht="12.75">
      <c r="D4317" s="58"/>
      <c r="E4317" s="58"/>
      <c r="F4317" s="58"/>
      <c r="G4317" s="58"/>
    </row>
    <row r="4318" spans="4:7" ht="12.75">
      <c r="D4318" s="58"/>
      <c r="E4318" s="58"/>
      <c r="F4318" s="58"/>
      <c r="G4318" s="58"/>
    </row>
    <row r="4319" spans="4:7" ht="12.75">
      <c r="D4319" s="58"/>
      <c r="E4319" s="58"/>
      <c r="F4319" s="58"/>
      <c r="G4319" s="58"/>
    </row>
    <row r="4320" spans="4:7" ht="12.75">
      <c r="D4320" s="58"/>
      <c r="E4320" s="58"/>
      <c r="F4320" s="58"/>
      <c r="G4320" s="58"/>
    </row>
    <row r="4321" spans="4:7" ht="12.75">
      <c r="D4321" s="58"/>
      <c r="E4321" s="58"/>
      <c r="F4321" s="58"/>
      <c r="G4321" s="58"/>
    </row>
    <row r="4322" spans="4:7" ht="12.75">
      <c r="D4322" s="58"/>
      <c r="E4322" s="58"/>
      <c r="F4322" s="58"/>
      <c r="G4322" s="58"/>
    </row>
    <row r="4323" spans="4:7" ht="12.75">
      <c r="D4323" s="58"/>
      <c r="E4323" s="58"/>
      <c r="F4323" s="58"/>
      <c r="G4323" s="58"/>
    </row>
    <row r="4324" spans="4:7" ht="12.75">
      <c r="D4324" s="58"/>
      <c r="E4324" s="58"/>
      <c r="F4324" s="58"/>
      <c r="G4324" s="58"/>
    </row>
    <row r="4325" spans="4:7" ht="12.75">
      <c r="D4325" s="58"/>
      <c r="E4325" s="58"/>
      <c r="F4325" s="58"/>
      <c r="G4325" s="58"/>
    </row>
    <row r="4326" spans="4:7" ht="12.75">
      <c r="D4326" s="58"/>
      <c r="E4326" s="58"/>
      <c r="F4326" s="58"/>
      <c r="G4326" s="58"/>
    </row>
    <row r="4327" spans="4:7" ht="12.75">
      <c r="D4327" s="58"/>
      <c r="E4327" s="58"/>
      <c r="F4327" s="58"/>
      <c r="G4327" s="58"/>
    </row>
    <row r="4328" spans="4:7" ht="12.75">
      <c r="D4328" s="58"/>
      <c r="E4328" s="58"/>
      <c r="F4328" s="58"/>
      <c r="G4328" s="58"/>
    </row>
    <row r="4329" spans="4:7" ht="12.75">
      <c r="D4329" s="58"/>
      <c r="E4329" s="58"/>
      <c r="F4329" s="58"/>
      <c r="G4329" s="58"/>
    </row>
    <row r="4330" spans="4:7" ht="12.75">
      <c r="D4330" s="58"/>
      <c r="E4330" s="58"/>
      <c r="F4330" s="58"/>
      <c r="G4330" s="58"/>
    </row>
    <row r="4331" spans="4:7" ht="12.75">
      <c r="D4331" s="58"/>
      <c r="E4331" s="58"/>
      <c r="F4331" s="58"/>
      <c r="G4331" s="58"/>
    </row>
    <row r="4332" spans="4:7" ht="12.75">
      <c r="D4332" s="58"/>
      <c r="E4332" s="58"/>
      <c r="F4332" s="58"/>
      <c r="G4332" s="58"/>
    </row>
    <row r="4333" spans="4:7" ht="12.75">
      <c r="D4333" s="58"/>
      <c r="E4333" s="58"/>
      <c r="F4333" s="58"/>
      <c r="G4333" s="58"/>
    </row>
    <row r="4334" spans="4:7" ht="12.75">
      <c r="D4334" s="58"/>
      <c r="E4334" s="58"/>
      <c r="F4334" s="58"/>
      <c r="G4334" s="58"/>
    </row>
    <row r="4335" spans="4:7" ht="12.75">
      <c r="D4335" s="58"/>
      <c r="E4335" s="58"/>
      <c r="F4335" s="58"/>
      <c r="G4335" s="58"/>
    </row>
    <row r="4336" spans="4:7" ht="12.75">
      <c r="D4336" s="58"/>
      <c r="E4336" s="58"/>
      <c r="F4336" s="58"/>
      <c r="G4336" s="58"/>
    </row>
    <row r="4337" spans="4:7" ht="12.75">
      <c r="D4337" s="58"/>
      <c r="E4337" s="58"/>
      <c r="F4337" s="58"/>
      <c r="G4337" s="58"/>
    </row>
    <row r="4338" spans="4:7" ht="12.75">
      <c r="D4338" s="58"/>
      <c r="E4338" s="58"/>
      <c r="F4338" s="58"/>
      <c r="G4338" s="58"/>
    </row>
    <row r="4339" spans="4:7" ht="12.75">
      <c r="D4339" s="58"/>
      <c r="E4339" s="58"/>
      <c r="F4339" s="58"/>
      <c r="G4339" s="58"/>
    </row>
    <row r="4340" spans="4:7" ht="12.75">
      <c r="D4340" s="58"/>
      <c r="E4340" s="58"/>
      <c r="F4340" s="58"/>
      <c r="G4340" s="58"/>
    </row>
    <row r="4341" spans="4:7" ht="12.75">
      <c r="D4341" s="58"/>
      <c r="E4341" s="58"/>
      <c r="F4341" s="58"/>
      <c r="G4341" s="58"/>
    </row>
    <row r="4342" spans="4:7" ht="12.75">
      <c r="D4342" s="58"/>
      <c r="E4342" s="58"/>
      <c r="F4342" s="58"/>
      <c r="G4342" s="58"/>
    </row>
    <row r="4343" spans="4:7" ht="12.75">
      <c r="D4343" s="58"/>
      <c r="E4343" s="58"/>
      <c r="F4343" s="58"/>
      <c r="G4343" s="58"/>
    </row>
    <row r="4344" spans="4:7" ht="12.75">
      <c r="D4344" s="58"/>
      <c r="E4344" s="58"/>
      <c r="F4344" s="58"/>
      <c r="G4344" s="58"/>
    </row>
    <row r="4345" spans="4:7" ht="12.75">
      <c r="D4345" s="58"/>
      <c r="E4345" s="58"/>
      <c r="F4345" s="58"/>
      <c r="G4345" s="58"/>
    </row>
    <row r="4346" spans="4:7" ht="12.75">
      <c r="D4346" s="58"/>
      <c r="E4346" s="58"/>
      <c r="F4346" s="58"/>
      <c r="G4346" s="58"/>
    </row>
    <row r="4347" spans="4:7" ht="12.75">
      <c r="D4347" s="58"/>
      <c r="E4347" s="58"/>
      <c r="F4347" s="58"/>
      <c r="G4347" s="58"/>
    </row>
    <row r="4348" spans="4:7" ht="12.75">
      <c r="D4348" s="58"/>
      <c r="E4348" s="58"/>
      <c r="F4348" s="58"/>
      <c r="G4348" s="58"/>
    </row>
    <row r="4349" spans="4:7" ht="12.75">
      <c r="D4349" s="58"/>
      <c r="E4349" s="58"/>
      <c r="F4349" s="58"/>
      <c r="G4349" s="58"/>
    </row>
    <row r="4350" spans="4:7" ht="12.75">
      <c r="D4350" s="58"/>
      <c r="E4350" s="58"/>
      <c r="F4350" s="58"/>
      <c r="G4350" s="58"/>
    </row>
    <row r="4351" spans="4:7" ht="12.75">
      <c r="D4351" s="58"/>
      <c r="E4351" s="58"/>
      <c r="F4351" s="58"/>
      <c r="G4351" s="58"/>
    </row>
    <row r="4352" spans="4:7" ht="12.75">
      <c r="D4352" s="58"/>
      <c r="E4352" s="58"/>
      <c r="F4352" s="58"/>
      <c r="G4352" s="58"/>
    </row>
    <row r="4353" spans="4:7" ht="12.75">
      <c r="D4353" s="58"/>
      <c r="E4353" s="58"/>
      <c r="F4353" s="58"/>
      <c r="G4353" s="58"/>
    </row>
    <row r="4354" spans="4:7" ht="12.75">
      <c r="D4354" s="58"/>
      <c r="E4354" s="58"/>
      <c r="F4354" s="58"/>
      <c r="G4354" s="58"/>
    </row>
    <row r="4355" spans="4:7" ht="12.75">
      <c r="D4355" s="58"/>
      <c r="E4355" s="58"/>
      <c r="F4355" s="58"/>
      <c r="G4355" s="58"/>
    </row>
    <row r="4356" spans="4:7" ht="12.75">
      <c r="D4356" s="58"/>
      <c r="E4356" s="58"/>
      <c r="F4356" s="58"/>
      <c r="G4356" s="58"/>
    </row>
    <row r="4357" spans="4:7" ht="12.75">
      <c r="D4357" s="58"/>
      <c r="E4357" s="58"/>
      <c r="F4357" s="58"/>
      <c r="G4357" s="58"/>
    </row>
  </sheetData>
  <sheetProtection algorithmName="SHA-512" hashValue="n41wwqs4qdWc76aZvO4w/n6/Cl0TYrfvvscPN96onOcPP8nXEgP63gwU/gM/7Z8ciFa0OXsvLYuEcWtUjHn9ag==" saltValue="iF8vUIZTAd4P3dLhnpoHYQ==" spinCount="100000" sheet="1" objects="1" scenarios="1"/>
  <mergeCells count="8">
    <mergeCell ref="C1:F1"/>
    <mergeCell ref="D8:E8"/>
    <mergeCell ref="F8:G8"/>
    <mergeCell ref="C6:E6"/>
    <mergeCell ref="C4:E4"/>
    <mergeCell ref="C5:E5"/>
    <mergeCell ref="C3:E3"/>
    <mergeCell ref="C2:E2"/>
  </mergeCells>
  <conditionalFormatting sqref="D10:D209">
    <cfRule type="expression" priority="6" dxfId="0">
      <formula>$V$10="NoNo"</formula>
    </cfRule>
    <cfRule type="expression" priority="7">
      <formula>D10=""</formula>
    </cfRule>
  </conditionalFormatting>
  <conditionalFormatting sqref="E10:E209">
    <cfRule type="expression" priority="3" dxfId="0">
      <formula>$V$10="YesYes"</formula>
    </cfRule>
    <cfRule type="expression" priority="4" dxfId="0">
      <formula>$V$10="NoYes"</formula>
    </cfRule>
    <cfRule type="expression" priority="5" dxfId="0">
      <formula>$V$10="YesNo"</formula>
    </cfRule>
  </conditionalFormatting>
  <conditionalFormatting sqref="F10:F209">
    <cfRule type="expression" priority="11" dxfId="0">
      <formula>$F$5="No"</formula>
    </cfRule>
  </conditionalFormatting>
  <conditionalFormatting sqref="G10:G209">
    <cfRule type="expression" priority="1" dxfId="0">
      <formula>$F$5="Yes"</formula>
    </cfRule>
  </conditionalFormatting>
  <dataValidations count="8">
    <dataValidation type="list" allowBlank="1" showInputMessage="1" showErrorMessage="1" sqref="F210:G4357">
      <formula1>$BU$17:$BU$19</formula1>
    </dataValidation>
    <dataValidation type="list" allowBlank="1" showInputMessage="1" showErrorMessage="1" sqref="O10:O209">
      <formula1>$W$11:$W$13</formula1>
    </dataValidation>
    <dataValidation type="list" allowBlank="1" showInputMessage="1" showErrorMessage="1" sqref="D210:E4357">
      <formula1>#REF!</formula1>
    </dataValidation>
    <dataValidation type="list" allowBlank="1" showInputMessage="1" showErrorMessage="1" sqref="N10 F5 F2">
      <formula1>$Z$11:$Z$12</formula1>
    </dataValidation>
    <dataValidation type="list" showInputMessage="1" showErrorMessage="1" sqref="E10:E209">
      <formula1>$Z$10:$Z$12</formula1>
    </dataValidation>
    <dataValidation type="list" allowBlank="1" showInputMessage="1" showErrorMessage="1" sqref="G10:G209">
      <formula1>$AB$10:$AB$15</formula1>
    </dataValidation>
    <dataValidation type="list" allowBlank="1" showInputMessage="1" showErrorMessage="1" sqref="F3">
      <formula1>$Z$10:$Z$12</formula1>
    </dataValidation>
    <dataValidation type="list" allowBlank="1" showInputMessage="1" showErrorMessage="1" sqref="F6">
      <formula1>$AB$11:$AB$15</formula1>
    </dataValidation>
  </dataValidations>
  <hyperlinks>
    <hyperlink ref="T17" r:id="rId1" display="mailto:ciman@neosolutionsinc.com"/>
    <hyperlink ref="T18" r:id="rId2" display="mailto:randalv@polydyneinc.com"/>
  </hyperlinks>
  <printOptions horizontalCentered="1"/>
  <pageMargins left="0.25" right="0.25" top="0.75" bottom="0.75" header="0.3" footer="0.3"/>
  <pageSetup fitToHeight="0" fitToWidth="1" horizontalDpi="600" verticalDpi="600" orientation="landscape" paperSize="5" scale="63" r:id="rId3"/>
  <headerFooter alignWithMargins="0">
    <oddFooter>&amp;R&amp;D</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255"/>
  <sheetViews>
    <sheetView showZeros="0" workbookViewId="0" topLeftCell="A1">
      <selection activeCell="L3" sqref="K1:L1048576"/>
    </sheetView>
  </sheetViews>
  <sheetFormatPr defaultColWidth="8.8515625" defaultRowHeight="12.75"/>
  <cols>
    <col min="1" max="1" width="10.421875" style="0" customWidth="1"/>
    <col min="2" max="2" width="14.28125" style="31" customWidth="1"/>
    <col min="3" max="3" width="30.7109375" style="64" customWidth="1"/>
    <col min="4" max="4" width="17.00390625" style="31" customWidth="1"/>
    <col min="5" max="5" width="17.57421875" style="33" customWidth="1"/>
    <col min="6" max="6" width="14.140625" style="33" customWidth="1"/>
    <col min="7" max="7" width="14.140625" style="31" customWidth="1"/>
    <col min="8" max="8" width="8.8515625" style="0" customWidth="1"/>
  </cols>
  <sheetData>
    <row r="1" ht="12.75">
      <c r="A1" s="63" t="s">
        <v>238</v>
      </c>
    </row>
    <row r="2" ht="13.5" thickBot="1">
      <c r="A2" s="65"/>
    </row>
    <row r="3" spans="1:3" ht="15.75" customHeight="1" thickBot="1">
      <c r="A3" s="66" t="s">
        <v>239</v>
      </c>
      <c r="B3" s="424"/>
      <c r="C3" s="425"/>
    </row>
    <row r="4" ht="13.5" thickBot="1">
      <c r="A4" s="67"/>
    </row>
    <row r="5" spans="1:3" ht="15.75" customHeight="1" thickBot="1">
      <c r="A5" s="66" t="s">
        <v>240</v>
      </c>
      <c r="B5" s="426"/>
      <c r="C5" s="427"/>
    </row>
    <row r="6" ht="13.5" thickBot="1">
      <c r="A6" s="67"/>
    </row>
    <row r="7" spans="1:3" ht="15.75" customHeight="1" thickBot="1">
      <c r="A7" s="66" t="s">
        <v>241</v>
      </c>
      <c r="B7" s="428" t="str">
        <f>'Web Posting Checklist'!K6</f>
        <v>Keith Worley</v>
      </c>
      <c r="C7" s="429"/>
    </row>
    <row r="8" ht="12.75">
      <c r="A8" s="67"/>
    </row>
    <row r="9" ht="12.75">
      <c r="A9" s="68" t="s">
        <v>242</v>
      </c>
    </row>
    <row r="10" ht="13.5" thickBot="1">
      <c r="A10" s="67"/>
    </row>
    <row r="11" spans="1:9" ht="12.75" customHeight="1">
      <c r="A11" s="415"/>
      <c r="B11" s="417" t="s">
        <v>243</v>
      </c>
      <c r="C11" s="417"/>
      <c r="D11" s="417"/>
      <c r="E11" s="417"/>
      <c r="F11" s="417"/>
      <c r="G11" s="418"/>
      <c r="H11" s="38"/>
      <c r="I11" s="38"/>
    </row>
    <row r="12" spans="1:7" ht="12.75">
      <c r="A12" s="430"/>
      <c r="B12" s="432"/>
      <c r="C12" s="432"/>
      <c r="D12" s="432"/>
      <c r="E12" s="432"/>
      <c r="F12" s="432"/>
      <c r="G12" s="433"/>
    </row>
    <row r="13" spans="1:7" ht="13.5" thickBot="1">
      <c r="A13" s="431"/>
      <c r="B13" s="434"/>
      <c r="C13" s="434"/>
      <c r="D13" s="434"/>
      <c r="E13" s="434"/>
      <c r="F13" s="434"/>
      <c r="G13" s="435"/>
    </row>
    <row r="14" ht="13.5" thickBot="1"/>
    <row r="15" spans="1:7" ht="12.75" customHeight="1">
      <c r="A15" s="415"/>
      <c r="B15" s="417" t="s">
        <v>244</v>
      </c>
      <c r="C15" s="417"/>
      <c r="D15" s="417"/>
      <c r="E15" s="417"/>
      <c r="F15" s="417"/>
      <c r="G15" s="418"/>
    </row>
    <row r="16" spans="1:7" ht="12.75">
      <c r="A16" s="416"/>
      <c r="B16" s="419"/>
      <c r="C16" s="419"/>
      <c r="D16" s="419"/>
      <c r="E16" s="419"/>
      <c r="F16" s="419"/>
      <c r="G16" s="420"/>
    </row>
    <row r="17" spans="1:7" ht="32.25" customHeight="1" thickBot="1">
      <c r="A17" s="421"/>
      <c r="B17" s="422"/>
      <c r="C17" s="422"/>
      <c r="D17" s="422"/>
      <c r="E17" s="422"/>
      <c r="F17" s="422"/>
      <c r="G17" s="423"/>
    </row>
    <row r="18" ht="15.75" customHeight="1"/>
    <row r="19" ht="13.5" thickBot="1"/>
    <row r="20" spans="2:5" ht="15.75" customHeight="1" thickBot="1">
      <c r="B20" s="69"/>
      <c r="C20" s="70" t="s">
        <v>245</v>
      </c>
      <c r="D20" s="71"/>
      <c r="E20" s="72"/>
    </row>
    <row r="21" ht="15.75" customHeight="1" thickBot="1">
      <c r="A21" s="67"/>
    </row>
    <row r="22" spans="2:5" ht="26.45" customHeight="1" thickBot="1">
      <c r="B22" s="73" t="s">
        <v>246</v>
      </c>
      <c r="C22" s="74" t="str">
        <f>'Web Posting Checklist'!G12</f>
        <v>All Using Agencies (Statewide)</v>
      </c>
      <c r="D22" s="75"/>
      <c r="E22" s="75"/>
    </row>
    <row r="23" ht="13.5" thickBot="1">
      <c r="A23" s="76"/>
    </row>
    <row r="24" spans="1:7" ht="67.15" customHeight="1" thickBot="1" thickTop="1">
      <c r="A24" s="77"/>
      <c r="B24" s="78" t="s">
        <v>247</v>
      </c>
      <c r="C24" s="78" t="s">
        <v>248</v>
      </c>
      <c r="D24" s="78" t="s">
        <v>249</v>
      </c>
      <c r="E24" s="79" t="s">
        <v>250</v>
      </c>
      <c r="F24" s="78" t="s">
        <v>251</v>
      </c>
      <c r="G24" s="78" t="s">
        <v>252</v>
      </c>
    </row>
    <row r="25" spans="1:7" ht="26.45" customHeight="1" thickBot="1" thickTop="1">
      <c r="A25" s="77" t="s">
        <v>253</v>
      </c>
      <c r="B25" s="9"/>
      <c r="C25" s="80"/>
      <c r="D25" s="80"/>
      <c r="E25" s="80"/>
      <c r="F25" s="7"/>
      <c r="G25" s="7"/>
    </row>
    <row r="26" spans="1:7" ht="26.45" customHeight="1" thickBot="1" thickTop="1">
      <c r="A26" s="81">
        <v>1</v>
      </c>
      <c r="B26" s="82" t="str">
        <f>_xlfn.IFERROR(VLOOKUP($A26,'Supplier Tab'!$A$10:$T$209,3,FALSE)," ")</f>
        <v xml:space="preserve"> </v>
      </c>
      <c r="C26" s="83" t="str">
        <f>_xlfn.IFERROR(VLOOKUP($B26,'Supplier Tab'!$C$10:$T$209,10,FALSE)," ")</f>
        <v xml:space="preserve"> </v>
      </c>
      <c r="D26" s="84" t="str">
        <f>_xlfn.IFERROR(VLOOKUP($B26,'Supplier Tab'!$C$10:$T$209,9,FALSE)," ")</f>
        <v xml:space="preserve"> </v>
      </c>
      <c r="E26" s="85" t="e">
        <f>_XLFN.IFS('Supplier Tab'!$F$5="yes",_xlfn.IFERROR(VLOOKUP($B26,'Supplier Tab'!$C$10:$T$209,4,FALSE)," "),'Supplier Tab'!$F$5="No",_xlfn.IFERROR(VLOOKUP($B26,'Supplier Tab'!$C$10:$T$209,5,FALSE)," "))</f>
        <v>#N/A</v>
      </c>
      <c r="F26" s="10"/>
      <c r="G26" s="8"/>
    </row>
    <row r="27" spans="1:7" ht="26.45" customHeight="1" thickBot="1" thickTop="1">
      <c r="A27" s="81">
        <v>2</v>
      </c>
      <c r="B27" s="82" t="str">
        <f>_xlfn.IFERROR(VLOOKUP($A27,'Supplier Tab'!$A$10:$T$209,3,FALSE)," ")</f>
        <v xml:space="preserve"> </v>
      </c>
      <c r="C27" s="83" t="str">
        <f>_xlfn.IFERROR(VLOOKUP($B27,'Supplier Tab'!$C$10:$T$209,10,FALSE)," ")</f>
        <v xml:space="preserve"> </v>
      </c>
      <c r="D27" s="84" t="str">
        <f>_xlfn.IFERROR(VLOOKUP($B27,'Supplier Tab'!$C$10:$T$209,9,FALSE)," ")</f>
        <v xml:space="preserve"> </v>
      </c>
      <c r="E27" s="85" t="e">
        <f>_XLFN.IFS('Supplier Tab'!$F$5="yes",_xlfn.IFERROR(VLOOKUP($B27,'Supplier Tab'!$C$10:$T$209,4,FALSE)," "),'Supplier Tab'!$F$5="No",_xlfn.IFERROR(VLOOKUP($B27,'Supplier Tab'!$C$10:$T$209,5,FALSE)," "))</f>
        <v>#N/A</v>
      </c>
      <c r="F27" s="10"/>
      <c r="G27" s="8"/>
    </row>
    <row r="28" spans="1:7" ht="26.45" customHeight="1" thickBot="1" thickTop="1">
      <c r="A28" s="81">
        <v>3</v>
      </c>
      <c r="B28" s="82" t="str">
        <f>_xlfn.IFERROR(VLOOKUP($A28,'Supplier Tab'!$A$10:$T$209,3,FALSE)," ")</f>
        <v xml:space="preserve"> </v>
      </c>
      <c r="C28" s="83" t="str">
        <f>_xlfn.IFERROR(VLOOKUP($B28,'Supplier Tab'!$C$10:$T$209,10,FALSE)," ")</f>
        <v xml:space="preserve"> </v>
      </c>
      <c r="D28" s="84" t="str">
        <f>_xlfn.IFERROR(VLOOKUP($B28,'Supplier Tab'!$C$10:$T$209,9,FALSE)," ")</f>
        <v xml:space="preserve"> </v>
      </c>
      <c r="E28" s="85" t="e">
        <f>_XLFN.IFS('Supplier Tab'!$F$5="yes",_xlfn.IFERROR(VLOOKUP($B28,'Supplier Tab'!$C$10:$T$209,4,FALSE)," "),'Supplier Tab'!$F$5="No",_xlfn.IFERROR(VLOOKUP($B28,'Supplier Tab'!$C$10:$T$209,5,FALSE)," "))</f>
        <v>#N/A</v>
      </c>
      <c r="F28" s="10"/>
      <c r="G28" s="8"/>
    </row>
    <row r="29" spans="1:7" ht="26.45" customHeight="1" thickBot="1" thickTop="1">
      <c r="A29" s="81">
        <v>4</v>
      </c>
      <c r="B29" s="82" t="str">
        <f>_xlfn.IFERROR(VLOOKUP($A29,'Supplier Tab'!$A$10:$T$209,3,FALSE)," ")</f>
        <v xml:space="preserve"> </v>
      </c>
      <c r="C29" s="83" t="str">
        <f>_xlfn.IFERROR(VLOOKUP($B29,'Supplier Tab'!$C$10:$T$209,10,FALSE)," ")</f>
        <v xml:space="preserve"> </v>
      </c>
      <c r="D29" s="84" t="str">
        <f>_xlfn.IFERROR(VLOOKUP($B29,'Supplier Tab'!$C$10:$T$209,9,FALSE)," ")</f>
        <v xml:space="preserve"> </v>
      </c>
      <c r="E29" s="85" t="e">
        <f>_XLFN.IFS('Supplier Tab'!$F$5="yes",_xlfn.IFERROR(VLOOKUP($B29,'Supplier Tab'!$C$10:$T$209,4,FALSE)," "),'Supplier Tab'!$F$5="No",_xlfn.IFERROR(VLOOKUP($B29,'Supplier Tab'!$C$10:$T$209,5,FALSE)," "))</f>
        <v>#N/A</v>
      </c>
      <c r="F29" s="10"/>
      <c r="G29" s="8"/>
    </row>
    <row r="30" spans="1:7" ht="26.45" customHeight="1" thickBot="1" thickTop="1">
      <c r="A30" s="81">
        <v>5</v>
      </c>
      <c r="B30" s="82" t="str">
        <f>_xlfn.IFERROR(VLOOKUP($A30,'Supplier Tab'!$A$10:$T$209,3,FALSE)," ")</f>
        <v xml:space="preserve"> </v>
      </c>
      <c r="C30" s="83" t="str">
        <f>_xlfn.IFERROR(VLOOKUP($B30,'Supplier Tab'!$C$10:$T$209,10,FALSE)," ")</f>
        <v xml:space="preserve"> </v>
      </c>
      <c r="D30" s="84" t="str">
        <f>_xlfn.IFERROR(VLOOKUP($B30,'Supplier Tab'!$C$10:$T$209,9,FALSE)," ")</f>
        <v xml:space="preserve"> </v>
      </c>
      <c r="E30" s="85" t="e">
        <f>_XLFN.IFS('Supplier Tab'!$F$5="yes",_xlfn.IFERROR(VLOOKUP($B30,'Supplier Tab'!$C$10:$T$209,4,FALSE)," "),'Supplier Tab'!$F$5="No",_xlfn.IFERROR(VLOOKUP($B30,'Supplier Tab'!$C$10:$T$209,5,FALSE)," "))</f>
        <v>#N/A</v>
      </c>
      <c r="F30" s="10"/>
      <c r="G30" s="8"/>
    </row>
    <row r="31" spans="1:7" ht="26.45" customHeight="1" thickBot="1" thickTop="1">
      <c r="A31" s="81">
        <v>6</v>
      </c>
      <c r="B31" s="82" t="str">
        <f>_xlfn.IFERROR(VLOOKUP($A31,'Supplier Tab'!$A$10:$T$209,3,FALSE)," ")</f>
        <v xml:space="preserve"> </v>
      </c>
      <c r="C31" s="83" t="str">
        <f>_xlfn.IFERROR(VLOOKUP($B31,'Supplier Tab'!$C$10:$T$209,10,FALSE)," ")</f>
        <v xml:space="preserve"> </v>
      </c>
      <c r="D31" s="84" t="str">
        <f>_xlfn.IFERROR(VLOOKUP($B31,'Supplier Tab'!$C$10:$T$209,9,FALSE)," ")</f>
        <v xml:space="preserve"> </v>
      </c>
      <c r="E31" s="85" t="e">
        <f>_XLFN.IFS('Supplier Tab'!$F$5="yes",_xlfn.IFERROR(VLOOKUP($B31,'Supplier Tab'!$C$10:$T$209,4,FALSE)," "),'Supplier Tab'!$F$5="No",_xlfn.IFERROR(VLOOKUP($B31,'Supplier Tab'!$C$10:$T$209,5,FALSE)," "))</f>
        <v>#N/A</v>
      </c>
      <c r="F31" s="10"/>
      <c r="G31" s="8"/>
    </row>
    <row r="32" spans="1:7" ht="26.45" customHeight="1" thickBot="1" thickTop="1">
      <c r="A32" s="81">
        <v>7</v>
      </c>
      <c r="B32" s="82" t="str">
        <f>_xlfn.IFERROR(VLOOKUP($A32,'Supplier Tab'!$A$10:$T$209,3,FALSE)," ")</f>
        <v xml:space="preserve"> </v>
      </c>
      <c r="C32" s="83" t="str">
        <f>_xlfn.IFERROR(VLOOKUP($B32,'Supplier Tab'!$C$10:$T$209,10,FALSE)," ")</f>
        <v xml:space="preserve"> </v>
      </c>
      <c r="D32" s="84" t="str">
        <f>_xlfn.IFERROR(VLOOKUP($B32,'Supplier Tab'!$C$10:$T$209,9,FALSE)," ")</f>
        <v xml:space="preserve"> </v>
      </c>
      <c r="E32" s="85" t="e">
        <f>_XLFN.IFS('Supplier Tab'!$F$5="yes",_xlfn.IFERROR(VLOOKUP($B32,'Supplier Tab'!$C$10:$T$209,4,FALSE)," "),'Supplier Tab'!$F$5="No",_xlfn.IFERROR(VLOOKUP($B32,'Supplier Tab'!$C$10:$T$209,5,FALSE)," "))</f>
        <v>#N/A</v>
      </c>
      <c r="F32" s="10"/>
      <c r="G32" s="8"/>
    </row>
    <row r="33" spans="1:7" ht="26.45" customHeight="1" thickBot="1" thickTop="1">
      <c r="A33" s="81">
        <v>8</v>
      </c>
      <c r="B33" s="82" t="str">
        <f>_xlfn.IFERROR(VLOOKUP($A33,'Supplier Tab'!$A$10:$T$209,3,FALSE)," ")</f>
        <v xml:space="preserve"> </v>
      </c>
      <c r="C33" s="83" t="str">
        <f>_xlfn.IFERROR(VLOOKUP($B33,'Supplier Tab'!$C$10:$T$209,10,FALSE)," ")</f>
        <v xml:space="preserve"> </v>
      </c>
      <c r="D33" s="84" t="str">
        <f>_xlfn.IFERROR(VLOOKUP($B33,'Supplier Tab'!$C$10:$T$209,9,FALSE)," ")</f>
        <v xml:space="preserve"> </v>
      </c>
      <c r="E33" s="85" t="e">
        <f>_XLFN.IFS('Supplier Tab'!$F$5="yes",_xlfn.IFERROR(VLOOKUP($B33,'Supplier Tab'!$C$10:$T$209,4,FALSE)," "),'Supplier Tab'!$F$5="No",_xlfn.IFERROR(VLOOKUP($B33,'Supplier Tab'!$C$10:$T$209,5,FALSE)," "))</f>
        <v>#N/A</v>
      </c>
      <c r="F33" s="10"/>
      <c r="G33" s="8"/>
    </row>
    <row r="34" spans="1:7" ht="26.45" customHeight="1" thickBot="1" thickTop="1">
      <c r="A34" s="81">
        <v>9</v>
      </c>
      <c r="B34" s="82" t="str">
        <f>_xlfn.IFERROR(VLOOKUP($A34,'Supplier Tab'!$A$10:$T$209,3,FALSE)," ")</f>
        <v xml:space="preserve"> </v>
      </c>
      <c r="C34" s="83" t="str">
        <f>_xlfn.IFERROR(VLOOKUP($B34,'Supplier Tab'!$C$10:$T$209,10,FALSE)," ")</f>
        <v xml:space="preserve"> </v>
      </c>
      <c r="D34" s="84" t="str">
        <f>_xlfn.IFERROR(VLOOKUP($B34,'Supplier Tab'!$C$10:$T$209,9,FALSE)," ")</f>
        <v xml:space="preserve"> </v>
      </c>
      <c r="E34" s="85" t="e">
        <f>_XLFN.IFS('Supplier Tab'!$F$5="yes",_xlfn.IFERROR(VLOOKUP($B34,'Supplier Tab'!$C$10:$T$209,4,FALSE)," "),'Supplier Tab'!$F$5="No",_xlfn.IFERROR(VLOOKUP($B34,'Supplier Tab'!$C$10:$T$209,5,FALSE)," "))</f>
        <v>#N/A</v>
      </c>
      <c r="F34" s="10"/>
      <c r="G34" s="8"/>
    </row>
    <row r="35" spans="1:7" ht="26.45" customHeight="1" thickBot="1" thickTop="1">
      <c r="A35" s="81">
        <v>10</v>
      </c>
      <c r="B35" s="82" t="str">
        <f>_xlfn.IFERROR(VLOOKUP($A35,'Supplier Tab'!$A$10:$T$209,3,FALSE)," ")</f>
        <v xml:space="preserve"> </v>
      </c>
      <c r="C35" s="83" t="str">
        <f>_xlfn.IFERROR(VLOOKUP($B35,'Supplier Tab'!$C$10:$T$209,10,FALSE)," ")</f>
        <v xml:space="preserve"> </v>
      </c>
      <c r="D35" s="84" t="str">
        <f>_xlfn.IFERROR(VLOOKUP($B35,'Supplier Tab'!$C$10:$T$209,9,FALSE)," ")</f>
        <v xml:space="preserve"> </v>
      </c>
      <c r="E35" s="85" t="e">
        <f>_XLFN.IFS('Supplier Tab'!$F$5="yes",_xlfn.IFERROR(VLOOKUP($B35,'Supplier Tab'!$C$10:$T$209,4,FALSE)," "),'Supplier Tab'!$F$5="No",_xlfn.IFERROR(VLOOKUP($B35,'Supplier Tab'!$C$10:$T$209,5,FALSE)," "))</f>
        <v>#N/A</v>
      </c>
      <c r="F35" s="10"/>
      <c r="G35" s="8"/>
    </row>
    <row r="36" spans="1:7" ht="26.45" customHeight="1" thickBot="1" thickTop="1">
      <c r="A36" s="81">
        <v>11</v>
      </c>
      <c r="B36" s="82" t="str">
        <f>_xlfn.IFERROR(VLOOKUP($A36,'Supplier Tab'!$A$10:$T$209,3,FALSE)," ")</f>
        <v xml:space="preserve"> </v>
      </c>
      <c r="C36" s="83" t="str">
        <f>_xlfn.IFERROR(VLOOKUP($B36,'Supplier Tab'!$C$10:$T$209,10,FALSE)," ")</f>
        <v xml:space="preserve"> </v>
      </c>
      <c r="D36" s="84" t="str">
        <f>_xlfn.IFERROR(VLOOKUP($B36,'Supplier Tab'!$C$10:$T$209,9,FALSE)," ")</f>
        <v xml:space="preserve"> </v>
      </c>
      <c r="E36" s="85" t="e">
        <f>_XLFN.IFS('Supplier Tab'!$F$5="yes",_xlfn.IFERROR(VLOOKUP($B36,'Supplier Tab'!$C$10:$T$209,4,FALSE)," "),'Supplier Tab'!$F$5="No",_xlfn.IFERROR(VLOOKUP($B36,'Supplier Tab'!$C$10:$T$209,5,FALSE)," "))</f>
        <v>#N/A</v>
      </c>
      <c r="F36" s="10"/>
      <c r="G36" s="8"/>
    </row>
    <row r="37" spans="1:7" ht="26.45" customHeight="1" thickBot="1" thickTop="1">
      <c r="A37" s="81">
        <v>12</v>
      </c>
      <c r="B37" s="82" t="str">
        <f>_xlfn.IFERROR(VLOOKUP($A37,'Supplier Tab'!$A$10:$T$209,3,FALSE)," ")</f>
        <v xml:space="preserve"> </v>
      </c>
      <c r="C37" s="83" t="str">
        <f>_xlfn.IFERROR(VLOOKUP($B37,'Supplier Tab'!$C$10:$T$209,10,FALSE)," ")</f>
        <v xml:space="preserve"> </v>
      </c>
      <c r="D37" s="84" t="str">
        <f>_xlfn.IFERROR(VLOOKUP($B37,'Supplier Tab'!$C$10:$T$209,9,FALSE)," ")</f>
        <v xml:space="preserve"> </v>
      </c>
      <c r="E37" s="85" t="e">
        <f>_XLFN.IFS('Supplier Tab'!$F$5="yes",_xlfn.IFERROR(VLOOKUP($B37,'Supplier Tab'!$C$10:$T$209,4,FALSE)," "),'Supplier Tab'!$F$5="No",_xlfn.IFERROR(VLOOKUP($B37,'Supplier Tab'!$C$10:$T$209,5,FALSE)," "))</f>
        <v>#N/A</v>
      </c>
      <c r="F37" s="10"/>
      <c r="G37" s="8"/>
    </row>
    <row r="38" spans="1:7" ht="26.45" customHeight="1" thickBot="1" thickTop="1">
      <c r="A38" s="81">
        <v>13</v>
      </c>
      <c r="B38" s="82" t="str">
        <f>_xlfn.IFERROR(VLOOKUP($A38,'Supplier Tab'!$A$10:$T$209,3,FALSE)," ")</f>
        <v xml:space="preserve"> </v>
      </c>
      <c r="C38" s="83" t="str">
        <f>_xlfn.IFERROR(VLOOKUP($B38,'Supplier Tab'!$C$10:$T$209,10,FALSE)," ")</f>
        <v xml:space="preserve"> </v>
      </c>
      <c r="D38" s="84" t="str">
        <f>_xlfn.IFERROR(VLOOKUP($B38,'Supplier Tab'!$C$10:$T$209,9,FALSE)," ")</f>
        <v xml:space="preserve"> </v>
      </c>
      <c r="E38" s="85" t="e">
        <f>_XLFN.IFS('Supplier Tab'!$F$5="yes",_xlfn.IFERROR(VLOOKUP($B38,'Supplier Tab'!$C$10:$T$209,4,FALSE)," "),'Supplier Tab'!$F$5="No",_xlfn.IFERROR(VLOOKUP($B38,'Supplier Tab'!$C$10:$T$209,5,FALSE)," "))</f>
        <v>#N/A</v>
      </c>
      <c r="F38" s="10"/>
      <c r="G38" s="8"/>
    </row>
    <row r="39" spans="1:7" ht="26.45" customHeight="1" thickBot="1" thickTop="1">
      <c r="A39" s="81">
        <v>14</v>
      </c>
      <c r="B39" s="82" t="str">
        <f>_xlfn.IFERROR(VLOOKUP($A39,'Supplier Tab'!$A$10:$T$209,3,FALSE)," ")</f>
        <v xml:space="preserve"> </v>
      </c>
      <c r="C39" s="83" t="str">
        <f>_xlfn.IFERROR(VLOOKUP($B39,'Supplier Tab'!$C$10:$T$209,10,FALSE)," ")</f>
        <v xml:space="preserve"> </v>
      </c>
      <c r="D39" s="84" t="str">
        <f>_xlfn.IFERROR(VLOOKUP($B39,'Supplier Tab'!$C$10:$T$209,9,FALSE)," ")</f>
        <v xml:space="preserve"> </v>
      </c>
      <c r="E39" s="85" t="e">
        <f>_XLFN.IFS('Supplier Tab'!$F$5="yes",_xlfn.IFERROR(VLOOKUP($B39,'Supplier Tab'!$C$10:$T$209,4,FALSE)," "),'Supplier Tab'!$F$5="No",_xlfn.IFERROR(VLOOKUP($B39,'Supplier Tab'!$C$10:$T$209,5,FALSE)," "))</f>
        <v>#N/A</v>
      </c>
      <c r="F39" s="10"/>
      <c r="G39" s="8"/>
    </row>
    <row r="40" spans="1:7" ht="26.45" customHeight="1" thickBot="1" thickTop="1">
      <c r="A40" s="81">
        <v>15</v>
      </c>
      <c r="B40" s="82" t="str">
        <f>_xlfn.IFERROR(VLOOKUP($A40,'Supplier Tab'!$A$10:$T$209,3,FALSE)," ")</f>
        <v xml:space="preserve"> </v>
      </c>
      <c r="C40" s="83" t="str">
        <f>_xlfn.IFERROR(VLOOKUP($B40,'Supplier Tab'!$C$10:$T$209,10,FALSE)," ")</f>
        <v xml:space="preserve"> </v>
      </c>
      <c r="D40" s="84" t="str">
        <f>_xlfn.IFERROR(VLOOKUP($B40,'Supplier Tab'!$C$10:$T$209,9,FALSE)," ")</f>
        <v xml:space="preserve"> </v>
      </c>
      <c r="E40" s="85" t="e">
        <f>_XLFN.IFS('Supplier Tab'!$F$5="yes",_xlfn.IFERROR(VLOOKUP($B40,'Supplier Tab'!$C$10:$T$209,4,FALSE)," "),'Supplier Tab'!$F$5="No",_xlfn.IFERROR(VLOOKUP($B40,'Supplier Tab'!$C$10:$T$209,5,FALSE)," "))</f>
        <v>#N/A</v>
      </c>
      <c r="F40" s="10"/>
      <c r="G40" s="8"/>
    </row>
    <row r="41" spans="1:7" ht="26.45" customHeight="1" thickBot="1" thickTop="1">
      <c r="A41" s="81">
        <v>16</v>
      </c>
      <c r="B41" s="82" t="str">
        <f>_xlfn.IFERROR(VLOOKUP($A41,'Supplier Tab'!$A$10:$T$209,3,FALSE)," ")</f>
        <v xml:space="preserve"> </v>
      </c>
      <c r="C41" s="83" t="str">
        <f>_xlfn.IFERROR(VLOOKUP($B41,'Supplier Tab'!$C$10:$T$209,10,FALSE)," ")</f>
        <v xml:space="preserve"> </v>
      </c>
      <c r="D41" s="84" t="str">
        <f>_xlfn.IFERROR(VLOOKUP($B41,'Supplier Tab'!$C$10:$T$209,9,FALSE)," ")</f>
        <v xml:space="preserve"> </v>
      </c>
      <c r="E41" s="85" t="e">
        <f>_XLFN.IFS('Supplier Tab'!$F$5="yes",_xlfn.IFERROR(VLOOKUP($B41,'Supplier Tab'!$C$10:$T$209,4,FALSE)," "),'Supplier Tab'!$F$5="No",_xlfn.IFERROR(VLOOKUP($B41,'Supplier Tab'!$C$10:$T$209,5,FALSE)," "))</f>
        <v>#N/A</v>
      </c>
      <c r="F41" s="10"/>
      <c r="G41" s="8"/>
    </row>
    <row r="42" spans="1:7" ht="26.45" customHeight="1" thickBot="1" thickTop="1">
      <c r="A42" s="81">
        <v>17</v>
      </c>
      <c r="B42" s="82" t="str">
        <f>_xlfn.IFERROR(VLOOKUP($A42,'Supplier Tab'!$A$10:$T$209,3,FALSE)," ")</f>
        <v xml:space="preserve"> </v>
      </c>
      <c r="C42" s="83" t="str">
        <f>_xlfn.IFERROR(VLOOKUP($B42,'Supplier Tab'!$C$10:$T$209,10,FALSE)," ")</f>
        <v xml:space="preserve"> </v>
      </c>
      <c r="D42" s="84" t="str">
        <f>_xlfn.IFERROR(VLOOKUP($B42,'Supplier Tab'!$C$10:$T$209,9,FALSE)," ")</f>
        <v xml:space="preserve"> </v>
      </c>
      <c r="E42" s="85" t="e">
        <f>_XLFN.IFS('Supplier Tab'!$F$5="yes",_xlfn.IFERROR(VLOOKUP($B42,'Supplier Tab'!$C$10:$T$209,4,FALSE)," "),'Supplier Tab'!$F$5="No",_xlfn.IFERROR(VLOOKUP($B42,'Supplier Tab'!$C$10:$T$209,5,FALSE)," "))</f>
        <v>#N/A</v>
      </c>
      <c r="F42" s="10"/>
      <c r="G42" s="8"/>
    </row>
    <row r="43" spans="1:7" ht="26.45" customHeight="1" thickBot="1" thickTop="1">
      <c r="A43" s="81">
        <v>18</v>
      </c>
      <c r="B43" s="82" t="str">
        <f>_xlfn.IFERROR(VLOOKUP($A43,'Supplier Tab'!$A$10:$T$209,3,FALSE)," ")</f>
        <v xml:space="preserve"> </v>
      </c>
      <c r="C43" s="83" t="str">
        <f>_xlfn.IFERROR(VLOOKUP($B43,'Supplier Tab'!$C$10:$T$209,10,FALSE)," ")</f>
        <v xml:space="preserve"> </v>
      </c>
      <c r="D43" s="84" t="str">
        <f>_xlfn.IFERROR(VLOOKUP($B43,'Supplier Tab'!$C$10:$T$209,9,FALSE)," ")</f>
        <v xml:space="preserve"> </v>
      </c>
      <c r="E43" s="85" t="e">
        <f>_XLFN.IFS('Supplier Tab'!$F$5="yes",_xlfn.IFERROR(VLOOKUP($B43,'Supplier Tab'!$C$10:$T$209,4,FALSE)," "),'Supplier Tab'!$F$5="No",_xlfn.IFERROR(VLOOKUP($B43,'Supplier Tab'!$C$10:$T$209,5,FALSE)," "))</f>
        <v>#N/A</v>
      </c>
      <c r="F43" s="10"/>
      <c r="G43" s="8"/>
    </row>
    <row r="44" spans="1:7" ht="26.45" customHeight="1" thickBot="1" thickTop="1">
      <c r="A44" s="81">
        <v>19</v>
      </c>
      <c r="B44" s="82" t="str">
        <f>_xlfn.IFERROR(VLOOKUP($A44,'Supplier Tab'!$A$10:$T$209,3,FALSE)," ")</f>
        <v xml:space="preserve"> </v>
      </c>
      <c r="C44" s="83" t="str">
        <f>_xlfn.IFERROR(VLOOKUP($B44,'Supplier Tab'!$C$10:$T$209,10,FALSE)," ")</f>
        <v xml:space="preserve"> </v>
      </c>
      <c r="D44" s="84" t="str">
        <f>_xlfn.IFERROR(VLOOKUP($B44,'Supplier Tab'!$C$10:$T$209,9,FALSE)," ")</f>
        <v xml:space="preserve"> </v>
      </c>
      <c r="E44" s="85" t="e">
        <f>_XLFN.IFS('Supplier Tab'!$F$5="yes",_xlfn.IFERROR(VLOOKUP($B44,'Supplier Tab'!$C$10:$T$209,4,FALSE)," "),'Supplier Tab'!$F$5="No",_xlfn.IFERROR(VLOOKUP($B44,'Supplier Tab'!$C$10:$T$209,5,FALSE)," "))</f>
        <v>#N/A</v>
      </c>
      <c r="F44" s="10"/>
      <c r="G44" s="8"/>
    </row>
    <row r="45" spans="1:7" ht="26.45" customHeight="1" thickBot="1" thickTop="1">
      <c r="A45" s="81">
        <v>20</v>
      </c>
      <c r="B45" s="82" t="str">
        <f>_xlfn.IFERROR(VLOOKUP($A45,'Supplier Tab'!$A$10:$T$209,3,FALSE)," ")</f>
        <v xml:space="preserve"> </v>
      </c>
      <c r="C45" s="83" t="str">
        <f>_xlfn.IFERROR(VLOOKUP($B45,'Supplier Tab'!$C$10:$T$209,10,FALSE)," ")</f>
        <v xml:space="preserve"> </v>
      </c>
      <c r="D45" s="84" t="str">
        <f>_xlfn.IFERROR(VLOOKUP($B45,'Supplier Tab'!$C$10:$T$209,9,FALSE)," ")</f>
        <v xml:space="preserve"> </v>
      </c>
      <c r="E45" s="85" t="e">
        <f>_XLFN.IFS('Supplier Tab'!$F$5="yes",_xlfn.IFERROR(VLOOKUP($B45,'Supplier Tab'!$C$10:$T$209,4,FALSE)," "),'Supplier Tab'!$F$5="No",_xlfn.IFERROR(VLOOKUP($B45,'Supplier Tab'!$C$10:$T$209,5,FALSE)," "))</f>
        <v>#N/A</v>
      </c>
      <c r="F45" s="10"/>
      <c r="G45" s="8"/>
    </row>
    <row r="46" spans="1:7" ht="26.45" customHeight="1" thickBot="1" thickTop="1">
      <c r="A46" s="81">
        <v>21</v>
      </c>
      <c r="B46" s="82" t="str">
        <f>_xlfn.IFERROR(VLOOKUP($A46,'Supplier Tab'!$A$10:$T$209,3,FALSE)," ")</f>
        <v xml:space="preserve"> </v>
      </c>
      <c r="C46" s="83" t="str">
        <f>_xlfn.IFERROR(VLOOKUP($B46,'Supplier Tab'!$C$10:$T$209,10,FALSE)," ")</f>
        <v xml:space="preserve"> </v>
      </c>
      <c r="D46" s="84" t="str">
        <f>_xlfn.IFERROR(VLOOKUP($B46,'Supplier Tab'!$C$10:$T$209,9,FALSE)," ")</f>
        <v xml:space="preserve"> </v>
      </c>
      <c r="E46" s="85" t="e">
        <f>_XLFN.IFS('Supplier Tab'!$F$5="yes",_xlfn.IFERROR(VLOOKUP($B46,'Supplier Tab'!$C$10:$T$209,4,FALSE)," "),'Supplier Tab'!$F$5="No",_xlfn.IFERROR(VLOOKUP($B46,'Supplier Tab'!$C$10:$T$209,5,FALSE)," "))</f>
        <v>#N/A</v>
      </c>
      <c r="F46" s="10"/>
      <c r="G46" s="8"/>
    </row>
    <row r="47" spans="1:7" ht="26.45" customHeight="1" thickBot="1" thickTop="1">
      <c r="A47" s="81">
        <v>22</v>
      </c>
      <c r="B47" s="82" t="str">
        <f>_xlfn.IFERROR(VLOOKUP($A47,'Supplier Tab'!$A$10:$T$209,3,FALSE)," ")</f>
        <v xml:space="preserve"> </v>
      </c>
      <c r="C47" s="83" t="str">
        <f>_xlfn.IFERROR(VLOOKUP($B47,'Supplier Tab'!$C$10:$T$209,10,FALSE)," ")</f>
        <v xml:space="preserve"> </v>
      </c>
      <c r="D47" s="84" t="str">
        <f>_xlfn.IFERROR(VLOOKUP($B47,'Supplier Tab'!$C$10:$T$209,9,FALSE)," ")</f>
        <v xml:space="preserve"> </v>
      </c>
      <c r="E47" s="85" t="e">
        <f>_XLFN.IFS('Supplier Tab'!$F$5="yes",_xlfn.IFERROR(VLOOKUP($B47,'Supplier Tab'!$C$10:$T$209,4,FALSE)," "),'Supplier Tab'!$F$5="No",_xlfn.IFERROR(VLOOKUP($B47,'Supplier Tab'!$C$10:$T$209,5,FALSE)," "))</f>
        <v>#N/A</v>
      </c>
      <c r="F47" s="10"/>
      <c r="G47" s="8"/>
    </row>
    <row r="48" spans="1:7" ht="26.45" customHeight="1" thickBot="1" thickTop="1">
      <c r="A48" s="81">
        <v>23</v>
      </c>
      <c r="B48" s="82" t="str">
        <f>_xlfn.IFERROR(VLOOKUP($A48,'Supplier Tab'!$A$10:$T$209,3,FALSE)," ")</f>
        <v xml:space="preserve"> </v>
      </c>
      <c r="C48" s="83" t="str">
        <f>_xlfn.IFERROR(VLOOKUP($B48,'Supplier Tab'!$C$10:$T$209,10,FALSE)," ")</f>
        <v xml:space="preserve"> </v>
      </c>
      <c r="D48" s="84" t="str">
        <f>_xlfn.IFERROR(VLOOKUP($B48,'Supplier Tab'!$C$10:$T$209,9,FALSE)," ")</f>
        <v xml:space="preserve"> </v>
      </c>
      <c r="E48" s="85" t="e">
        <f>_XLFN.IFS('Supplier Tab'!$F$5="yes",_xlfn.IFERROR(VLOOKUP($B48,'Supplier Tab'!$C$10:$T$209,4,FALSE)," "),'Supplier Tab'!$F$5="No",_xlfn.IFERROR(VLOOKUP($B48,'Supplier Tab'!$C$10:$T$209,5,FALSE)," "))</f>
        <v>#N/A</v>
      </c>
      <c r="F48" s="10"/>
      <c r="G48" s="8"/>
    </row>
    <row r="49" spans="1:7" ht="26.45" customHeight="1" thickBot="1" thickTop="1">
      <c r="A49" s="81">
        <v>24</v>
      </c>
      <c r="B49" s="82" t="str">
        <f>_xlfn.IFERROR(VLOOKUP($A49,'Supplier Tab'!$A$10:$T$209,3,FALSE)," ")</f>
        <v xml:space="preserve"> </v>
      </c>
      <c r="C49" s="83" t="str">
        <f>_xlfn.IFERROR(VLOOKUP($B49,'Supplier Tab'!$C$10:$T$209,10,FALSE)," ")</f>
        <v xml:space="preserve"> </v>
      </c>
      <c r="D49" s="84" t="str">
        <f>_xlfn.IFERROR(VLOOKUP($B49,'Supplier Tab'!$C$10:$T$209,9,FALSE)," ")</f>
        <v xml:space="preserve"> </v>
      </c>
      <c r="E49" s="85" t="e">
        <f>_XLFN.IFS('Supplier Tab'!$F$5="yes",_xlfn.IFERROR(VLOOKUP($B49,'Supplier Tab'!$C$10:$T$209,4,FALSE)," "),'Supplier Tab'!$F$5="No",_xlfn.IFERROR(VLOOKUP($B49,'Supplier Tab'!$C$10:$T$209,5,FALSE)," "))</f>
        <v>#N/A</v>
      </c>
      <c r="F49" s="10"/>
      <c r="G49" s="8"/>
    </row>
    <row r="50" spans="1:7" ht="26.45" customHeight="1" thickBot="1" thickTop="1">
      <c r="A50" s="81">
        <v>25</v>
      </c>
      <c r="B50" s="82" t="str">
        <f>_xlfn.IFERROR(VLOOKUP($A50,'Supplier Tab'!$A$10:$T$209,3,FALSE)," ")</f>
        <v xml:space="preserve"> </v>
      </c>
      <c r="C50" s="83" t="str">
        <f>_xlfn.IFERROR(VLOOKUP($B50,'Supplier Tab'!$C$10:$T$209,10,FALSE)," ")</f>
        <v xml:space="preserve"> </v>
      </c>
      <c r="D50" s="84" t="str">
        <f>_xlfn.IFERROR(VLOOKUP($B50,'Supplier Tab'!$C$10:$T$209,9,FALSE)," ")</f>
        <v xml:space="preserve"> </v>
      </c>
      <c r="E50" s="85" t="e">
        <f>_XLFN.IFS('Supplier Tab'!$F$5="yes",_xlfn.IFERROR(VLOOKUP($B50,'Supplier Tab'!$C$10:$T$209,4,FALSE)," "),'Supplier Tab'!$F$5="No",_xlfn.IFERROR(VLOOKUP($B50,'Supplier Tab'!$C$10:$T$209,5,FALSE)," "))</f>
        <v>#N/A</v>
      </c>
      <c r="F50" s="10"/>
      <c r="G50" s="8"/>
    </row>
    <row r="51" spans="1:7" ht="26.45" customHeight="1" thickBot="1" thickTop="1">
      <c r="A51" s="81">
        <v>26</v>
      </c>
      <c r="B51" s="82" t="str">
        <f>_xlfn.IFERROR(VLOOKUP($A51,'Supplier Tab'!$A$10:$T$209,3,FALSE)," ")</f>
        <v xml:space="preserve"> </v>
      </c>
      <c r="C51" s="83" t="str">
        <f>_xlfn.IFERROR(VLOOKUP($B51,'Supplier Tab'!$C$10:$T$209,10,FALSE)," ")</f>
        <v xml:space="preserve"> </v>
      </c>
      <c r="D51" s="84" t="str">
        <f>_xlfn.IFERROR(VLOOKUP($B51,'Supplier Tab'!$C$10:$T$209,9,FALSE)," ")</f>
        <v xml:space="preserve"> </v>
      </c>
      <c r="E51" s="85" t="e">
        <f>_XLFN.IFS('Supplier Tab'!$F$5="yes",_xlfn.IFERROR(VLOOKUP($B51,'Supplier Tab'!$C$10:$T$209,4,FALSE)," "),'Supplier Tab'!$F$5="No",_xlfn.IFERROR(VLOOKUP($B51,'Supplier Tab'!$C$10:$T$209,5,FALSE)," "))</f>
        <v>#N/A</v>
      </c>
      <c r="F51" s="10"/>
      <c r="G51" s="8"/>
    </row>
    <row r="52" spans="1:7" ht="26.45" customHeight="1" thickBot="1" thickTop="1">
      <c r="A52" s="81">
        <v>27</v>
      </c>
      <c r="B52" s="82" t="str">
        <f>_xlfn.IFERROR(VLOOKUP($A52,'Supplier Tab'!$A$10:$T$209,3,FALSE)," ")</f>
        <v xml:space="preserve"> </v>
      </c>
      <c r="C52" s="83" t="str">
        <f>_xlfn.IFERROR(VLOOKUP($B52,'Supplier Tab'!$C$10:$T$209,10,FALSE)," ")</f>
        <v xml:space="preserve"> </v>
      </c>
      <c r="D52" s="84" t="str">
        <f>_xlfn.IFERROR(VLOOKUP($B52,'Supplier Tab'!$C$10:$T$209,9,FALSE)," ")</f>
        <v xml:space="preserve"> </v>
      </c>
      <c r="E52" s="85" t="e">
        <f>_XLFN.IFS('Supplier Tab'!$F$5="yes",_xlfn.IFERROR(VLOOKUP($B52,'Supplier Tab'!$C$10:$T$209,4,FALSE)," "),'Supplier Tab'!$F$5="No",_xlfn.IFERROR(VLOOKUP($B52,'Supplier Tab'!$C$10:$T$209,5,FALSE)," "))</f>
        <v>#N/A</v>
      </c>
      <c r="F52" s="10"/>
      <c r="G52" s="8"/>
    </row>
    <row r="53" spans="1:7" ht="26.45" customHeight="1" thickBot="1" thickTop="1">
      <c r="A53" s="81">
        <v>28</v>
      </c>
      <c r="B53" s="82" t="str">
        <f>_xlfn.IFERROR(VLOOKUP($A53,'Supplier Tab'!$A$10:$T$209,3,FALSE)," ")</f>
        <v xml:space="preserve"> </v>
      </c>
      <c r="C53" s="83" t="str">
        <f>_xlfn.IFERROR(VLOOKUP($B53,'Supplier Tab'!$C$10:$T$209,10,FALSE)," ")</f>
        <v xml:space="preserve"> </v>
      </c>
      <c r="D53" s="84" t="str">
        <f>_xlfn.IFERROR(VLOOKUP($B53,'Supplier Tab'!$C$10:$T$209,9,FALSE)," ")</f>
        <v xml:space="preserve"> </v>
      </c>
      <c r="E53" s="85" t="e">
        <f>_XLFN.IFS('Supplier Tab'!$F$5="yes",_xlfn.IFERROR(VLOOKUP($B53,'Supplier Tab'!$C$10:$T$209,4,FALSE)," "),'Supplier Tab'!$F$5="No",_xlfn.IFERROR(VLOOKUP($B53,'Supplier Tab'!$C$10:$T$209,5,FALSE)," "))</f>
        <v>#N/A</v>
      </c>
      <c r="F53" s="10"/>
      <c r="G53" s="8"/>
    </row>
    <row r="54" spans="1:7" ht="26.45" customHeight="1" thickBot="1" thickTop="1">
      <c r="A54" s="81">
        <v>29</v>
      </c>
      <c r="B54" s="82" t="str">
        <f>_xlfn.IFERROR(VLOOKUP($A54,'Supplier Tab'!$A$10:$T$209,3,FALSE)," ")</f>
        <v xml:space="preserve"> </v>
      </c>
      <c r="C54" s="83" t="str">
        <f>_xlfn.IFERROR(VLOOKUP($B54,'Supplier Tab'!$C$10:$T$209,10,FALSE)," ")</f>
        <v xml:space="preserve"> </v>
      </c>
      <c r="D54" s="84" t="str">
        <f>_xlfn.IFERROR(VLOOKUP($B54,'Supplier Tab'!$C$10:$T$209,9,FALSE)," ")</f>
        <v xml:space="preserve"> </v>
      </c>
      <c r="E54" s="85" t="e">
        <f>_XLFN.IFS('Supplier Tab'!$F$5="yes",_xlfn.IFERROR(VLOOKUP($B54,'Supplier Tab'!$C$10:$T$209,4,FALSE)," "),'Supplier Tab'!$F$5="No",_xlfn.IFERROR(VLOOKUP($B54,'Supplier Tab'!$C$10:$T$209,5,FALSE)," "))</f>
        <v>#N/A</v>
      </c>
      <c r="F54" s="10"/>
      <c r="G54" s="8"/>
    </row>
    <row r="55" spans="1:7" ht="26.45" customHeight="1" thickBot="1" thickTop="1">
      <c r="A55" s="81">
        <v>30</v>
      </c>
      <c r="B55" s="82" t="str">
        <f>_xlfn.IFERROR(VLOOKUP($A55,'Supplier Tab'!$A$10:$T$209,3,FALSE)," ")</f>
        <v xml:space="preserve"> </v>
      </c>
      <c r="C55" s="83" t="str">
        <f>_xlfn.IFERROR(VLOOKUP($B55,'Supplier Tab'!$C$10:$T$209,10,FALSE)," ")</f>
        <v xml:space="preserve"> </v>
      </c>
      <c r="D55" s="84" t="str">
        <f>_xlfn.IFERROR(VLOOKUP($B55,'Supplier Tab'!$C$10:$T$209,9,FALSE)," ")</f>
        <v xml:space="preserve"> </v>
      </c>
      <c r="E55" s="85" t="e">
        <f>_XLFN.IFS('Supplier Tab'!$F$5="yes",_xlfn.IFERROR(VLOOKUP($B55,'Supplier Tab'!$C$10:$T$209,4,FALSE)," "),'Supplier Tab'!$F$5="No",_xlfn.IFERROR(VLOOKUP($B55,'Supplier Tab'!$C$10:$T$209,5,FALSE)," "))</f>
        <v>#N/A</v>
      </c>
      <c r="F55" s="10"/>
      <c r="G55" s="8"/>
    </row>
    <row r="56" spans="1:7" ht="26.45" customHeight="1" thickBot="1" thickTop="1">
      <c r="A56" s="81">
        <v>31</v>
      </c>
      <c r="B56" s="82" t="str">
        <f>_xlfn.IFERROR(VLOOKUP($A56,'Supplier Tab'!$A$10:$T$209,3,FALSE)," ")</f>
        <v xml:space="preserve"> </v>
      </c>
      <c r="C56" s="83" t="str">
        <f>_xlfn.IFERROR(VLOOKUP($B56,'Supplier Tab'!$C$10:$T$209,10,FALSE)," ")</f>
        <v xml:space="preserve"> </v>
      </c>
      <c r="D56" s="84" t="str">
        <f>_xlfn.IFERROR(VLOOKUP($B56,'Supplier Tab'!$C$10:$T$209,9,FALSE)," ")</f>
        <v xml:space="preserve"> </v>
      </c>
      <c r="E56" s="85" t="e">
        <f>_XLFN.IFS('Supplier Tab'!$F$5="yes",_xlfn.IFERROR(VLOOKUP($B56,'Supplier Tab'!$C$10:$T$209,4,FALSE)," "),'Supplier Tab'!$F$5="No",_xlfn.IFERROR(VLOOKUP($B56,'Supplier Tab'!$C$10:$T$209,5,FALSE)," "))</f>
        <v>#N/A</v>
      </c>
      <c r="F56" s="10"/>
      <c r="G56" s="8"/>
    </row>
    <row r="57" spans="1:7" ht="26.45" customHeight="1" thickBot="1" thickTop="1">
      <c r="A57" s="81">
        <v>32</v>
      </c>
      <c r="B57" s="82" t="str">
        <f>_xlfn.IFERROR(VLOOKUP($A57,'Supplier Tab'!$A$10:$T$209,3,FALSE)," ")</f>
        <v xml:space="preserve"> </v>
      </c>
      <c r="C57" s="83" t="str">
        <f>_xlfn.IFERROR(VLOOKUP($B57,'Supplier Tab'!$C$10:$T$209,10,FALSE)," ")</f>
        <v xml:space="preserve"> </v>
      </c>
      <c r="D57" s="84" t="str">
        <f>_xlfn.IFERROR(VLOOKUP($B57,'Supplier Tab'!$C$10:$T$209,9,FALSE)," ")</f>
        <v xml:space="preserve"> </v>
      </c>
      <c r="E57" s="85" t="e">
        <f>_XLFN.IFS('Supplier Tab'!$F$5="yes",_xlfn.IFERROR(VLOOKUP($B57,'Supplier Tab'!$C$10:$T$209,4,FALSE)," "),'Supplier Tab'!$F$5="No",_xlfn.IFERROR(VLOOKUP($B57,'Supplier Tab'!$C$10:$T$209,5,FALSE)," "))</f>
        <v>#N/A</v>
      </c>
      <c r="F57" s="10"/>
      <c r="G57" s="8"/>
    </row>
    <row r="58" spans="1:7" ht="26.45" customHeight="1" thickBot="1" thickTop="1">
      <c r="A58" s="81">
        <v>33</v>
      </c>
      <c r="B58" s="82" t="str">
        <f>_xlfn.IFERROR(VLOOKUP($A58,'Supplier Tab'!$A$10:$T$209,3,FALSE)," ")</f>
        <v xml:space="preserve"> </v>
      </c>
      <c r="C58" s="83" t="str">
        <f>_xlfn.IFERROR(VLOOKUP($B58,'Supplier Tab'!$C$10:$T$209,10,FALSE)," ")</f>
        <v xml:space="preserve"> </v>
      </c>
      <c r="D58" s="84" t="str">
        <f>_xlfn.IFERROR(VLOOKUP($B58,'Supplier Tab'!$C$10:$T$209,9,FALSE)," ")</f>
        <v xml:space="preserve"> </v>
      </c>
      <c r="E58" s="85" t="e">
        <f>_XLFN.IFS('Supplier Tab'!$F$5="yes",_xlfn.IFERROR(VLOOKUP($B58,'Supplier Tab'!$C$10:$T$209,4,FALSE)," "),'Supplier Tab'!$F$5="No",_xlfn.IFERROR(VLOOKUP($B58,'Supplier Tab'!$C$10:$T$209,5,FALSE)," "))</f>
        <v>#N/A</v>
      </c>
      <c r="F58" s="10"/>
      <c r="G58" s="8"/>
    </row>
    <row r="59" spans="1:7" ht="26.45" customHeight="1" thickBot="1" thickTop="1">
      <c r="A59" s="81">
        <v>34</v>
      </c>
      <c r="B59" s="82" t="str">
        <f>_xlfn.IFERROR(VLOOKUP($A59,'Supplier Tab'!$A$10:$T$209,3,FALSE)," ")</f>
        <v xml:space="preserve"> </v>
      </c>
      <c r="C59" s="83" t="str">
        <f>_xlfn.IFERROR(VLOOKUP($B59,'Supplier Tab'!$C$10:$T$209,10,FALSE)," ")</f>
        <v xml:space="preserve"> </v>
      </c>
      <c r="D59" s="84" t="str">
        <f>_xlfn.IFERROR(VLOOKUP($B59,'Supplier Tab'!$C$10:$T$209,9,FALSE)," ")</f>
        <v xml:space="preserve"> </v>
      </c>
      <c r="E59" s="85" t="e">
        <f>_XLFN.IFS('Supplier Tab'!$F$5="yes",_xlfn.IFERROR(VLOOKUP($B59,'Supplier Tab'!$C$10:$T$209,4,FALSE)," "),'Supplier Tab'!$F$5="No",_xlfn.IFERROR(VLOOKUP($B59,'Supplier Tab'!$C$10:$T$209,5,FALSE)," "))</f>
        <v>#N/A</v>
      </c>
      <c r="F59" s="10"/>
      <c r="G59" s="8"/>
    </row>
    <row r="60" spans="1:7" ht="26.45" customHeight="1" thickBot="1" thickTop="1">
      <c r="A60" s="81">
        <v>35</v>
      </c>
      <c r="B60" s="82" t="str">
        <f>_xlfn.IFERROR(VLOOKUP($A60,'Supplier Tab'!$A$10:$T$209,3,FALSE)," ")</f>
        <v xml:space="preserve"> </v>
      </c>
      <c r="C60" s="83" t="str">
        <f>_xlfn.IFERROR(VLOOKUP($B60,'Supplier Tab'!$C$10:$T$209,10,FALSE)," ")</f>
        <v xml:space="preserve"> </v>
      </c>
      <c r="D60" s="84" t="str">
        <f>_xlfn.IFERROR(VLOOKUP($B60,'Supplier Tab'!$C$10:$T$209,9,FALSE)," ")</f>
        <v xml:space="preserve"> </v>
      </c>
      <c r="E60" s="85" t="e">
        <f>_XLFN.IFS('Supplier Tab'!$F$5="yes",_xlfn.IFERROR(VLOOKUP($B60,'Supplier Tab'!$C$10:$T$209,4,FALSE)," "),'Supplier Tab'!$F$5="No",_xlfn.IFERROR(VLOOKUP($B60,'Supplier Tab'!$C$10:$T$209,5,FALSE)," "))</f>
        <v>#N/A</v>
      </c>
      <c r="F60" s="10"/>
      <c r="G60" s="8"/>
    </row>
    <row r="61" spans="1:7" ht="26.45" customHeight="1" thickBot="1" thickTop="1">
      <c r="A61" s="81">
        <v>36</v>
      </c>
      <c r="B61" s="82" t="str">
        <f>_xlfn.IFERROR(VLOOKUP($A61,'Supplier Tab'!$A$10:$T$209,3,FALSE)," ")</f>
        <v xml:space="preserve"> </v>
      </c>
      <c r="C61" s="83" t="str">
        <f>_xlfn.IFERROR(VLOOKUP($B61,'Supplier Tab'!$C$10:$T$209,10,FALSE)," ")</f>
        <v xml:space="preserve"> </v>
      </c>
      <c r="D61" s="84" t="str">
        <f>_xlfn.IFERROR(VLOOKUP($B61,'Supplier Tab'!$C$10:$T$209,9,FALSE)," ")</f>
        <v xml:space="preserve"> </v>
      </c>
      <c r="E61" s="85" t="e">
        <f>_XLFN.IFS('Supplier Tab'!$F$5="yes",_xlfn.IFERROR(VLOOKUP($B61,'Supplier Tab'!$C$10:$T$209,4,FALSE)," "),'Supplier Tab'!$F$5="No",_xlfn.IFERROR(VLOOKUP($B61,'Supplier Tab'!$C$10:$T$209,5,FALSE)," "))</f>
        <v>#N/A</v>
      </c>
      <c r="F61" s="10"/>
      <c r="G61" s="8"/>
    </row>
    <row r="62" spans="1:7" ht="26.45" customHeight="1" thickBot="1" thickTop="1">
      <c r="A62" s="81">
        <v>37</v>
      </c>
      <c r="B62" s="82" t="str">
        <f>_xlfn.IFERROR(VLOOKUP($A62,'Supplier Tab'!$A$10:$T$209,3,FALSE)," ")</f>
        <v xml:space="preserve"> </v>
      </c>
      <c r="C62" s="83" t="str">
        <f>_xlfn.IFERROR(VLOOKUP($B62,'Supplier Tab'!$C$10:$T$209,10,FALSE)," ")</f>
        <v xml:space="preserve"> </v>
      </c>
      <c r="D62" s="84" t="str">
        <f>_xlfn.IFERROR(VLOOKUP($B62,'Supplier Tab'!$C$10:$T$209,9,FALSE)," ")</f>
        <v xml:space="preserve"> </v>
      </c>
      <c r="E62" s="85" t="e">
        <f>_XLFN.IFS('Supplier Tab'!$F$5="yes",_xlfn.IFERROR(VLOOKUP($B62,'Supplier Tab'!$C$10:$T$209,4,FALSE)," "),'Supplier Tab'!$F$5="No",_xlfn.IFERROR(VLOOKUP($B62,'Supplier Tab'!$C$10:$T$209,5,FALSE)," "))</f>
        <v>#N/A</v>
      </c>
      <c r="F62" s="10"/>
      <c r="G62" s="8"/>
    </row>
    <row r="63" spans="1:7" ht="26.45" customHeight="1" thickBot="1" thickTop="1">
      <c r="A63" s="81">
        <v>38</v>
      </c>
      <c r="B63" s="82" t="str">
        <f>_xlfn.IFERROR(VLOOKUP($A63,'Supplier Tab'!$A$10:$T$209,3,FALSE)," ")</f>
        <v xml:space="preserve"> </v>
      </c>
      <c r="C63" s="83" t="str">
        <f>_xlfn.IFERROR(VLOOKUP($B63,'Supplier Tab'!$C$10:$T$209,10,FALSE)," ")</f>
        <v xml:space="preserve"> </v>
      </c>
      <c r="D63" s="84" t="str">
        <f>_xlfn.IFERROR(VLOOKUP($B63,'Supplier Tab'!$C$10:$T$209,9,FALSE)," ")</f>
        <v xml:space="preserve"> </v>
      </c>
      <c r="E63" s="85" t="e">
        <f>_XLFN.IFS('Supplier Tab'!$F$5="yes",_xlfn.IFERROR(VLOOKUP($B63,'Supplier Tab'!$C$10:$T$209,4,FALSE)," "),'Supplier Tab'!$F$5="No",_xlfn.IFERROR(VLOOKUP($B63,'Supplier Tab'!$C$10:$T$209,5,FALSE)," "))</f>
        <v>#N/A</v>
      </c>
      <c r="F63" s="10"/>
      <c r="G63" s="8"/>
    </row>
    <row r="64" spans="1:7" ht="26.45" customHeight="1" thickBot="1" thickTop="1">
      <c r="A64" s="81">
        <v>39</v>
      </c>
      <c r="B64" s="82" t="str">
        <f>_xlfn.IFERROR(VLOOKUP($A64,'Supplier Tab'!$A$10:$T$209,3,FALSE)," ")</f>
        <v xml:space="preserve"> </v>
      </c>
      <c r="C64" s="83" t="str">
        <f>_xlfn.IFERROR(VLOOKUP($B64,'Supplier Tab'!$C$10:$T$209,10,FALSE)," ")</f>
        <v xml:space="preserve"> </v>
      </c>
      <c r="D64" s="84" t="str">
        <f>_xlfn.IFERROR(VLOOKUP($B64,'Supplier Tab'!$C$10:$T$209,9,FALSE)," ")</f>
        <v xml:space="preserve"> </v>
      </c>
      <c r="E64" s="85" t="e">
        <f>_XLFN.IFS('Supplier Tab'!$F$5="yes",_xlfn.IFERROR(VLOOKUP($B64,'Supplier Tab'!$C$10:$T$209,4,FALSE)," "),'Supplier Tab'!$F$5="No",_xlfn.IFERROR(VLOOKUP($B64,'Supplier Tab'!$C$10:$T$209,5,FALSE)," "))</f>
        <v>#N/A</v>
      </c>
      <c r="F64" s="10"/>
      <c r="G64" s="8"/>
    </row>
    <row r="65" spans="1:7" ht="26.45" customHeight="1" thickBot="1" thickTop="1">
      <c r="A65" s="81">
        <v>40</v>
      </c>
      <c r="B65" s="82" t="str">
        <f>_xlfn.IFERROR(VLOOKUP($A65,'Supplier Tab'!$A$10:$T$209,3,FALSE)," ")</f>
        <v xml:space="preserve"> </v>
      </c>
      <c r="C65" s="83" t="str">
        <f>_xlfn.IFERROR(VLOOKUP($B65,'Supplier Tab'!$C$10:$T$209,10,FALSE)," ")</f>
        <v xml:space="preserve"> </v>
      </c>
      <c r="D65" s="84" t="str">
        <f>_xlfn.IFERROR(VLOOKUP($B65,'Supplier Tab'!$C$10:$T$209,9,FALSE)," ")</f>
        <v xml:space="preserve"> </v>
      </c>
      <c r="E65" s="85" t="e">
        <f>_XLFN.IFS('Supplier Tab'!$F$5="yes",_xlfn.IFERROR(VLOOKUP($B65,'Supplier Tab'!$C$10:$T$209,4,FALSE)," "),'Supplier Tab'!$F$5="No",_xlfn.IFERROR(VLOOKUP($B65,'Supplier Tab'!$C$10:$T$209,5,FALSE)," "))</f>
        <v>#N/A</v>
      </c>
      <c r="F65" s="10"/>
      <c r="G65" s="8"/>
    </row>
    <row r="66" spans="1:7" ht="26.45" customHeight="1" thickBot="1" thickTop="1">
      <c r="A66" s="81">
        <v>41</v>
      </c>
      <c r="B66" s="82" t="str">
        <f>_xlfn.IFERROR(VLOOKUP($A66,'Supplier Tab'!$A$10:$T$209,3,FALSE)," ")</f>
        <v xml:space="preserve"> </v>
      </c>
      <c r="C66" s="83" t="str">
        <f>_xlfn.IFERROR(VLOOKUP($B66,'Supplier Tab'!$C$10:$T$209,10,FALSE)," ")</f>
        <v xml:space="preserve"> </v>
      </c>
      <c r="D66" s="84" t="str">
        <f>_xlfn.IFERROR(VLOOKUP($B66,'Supplier Tab'!$C$10:$T$209,9,FALSE)," ")</f>
        <v xml:space="preserve"> </v>
      </c>
      <c r="E66" s="85" t="e">
        <f>_XLFN.IFS('Supplier Tab'!$F$5="yes",_xlfn.IFERROR(VLOOKUP($B66,'Supplier Tab'!$C$10:$T$209,4,FALSE)," "),'Supplier Tab'!$F$5="No",_xlfn.IFERROR(VLOOKUP($B66,'Supplier Tab'!$C$10:$T$209,5,FALSE)," "))</f>
        <v>#N/A</v>
      </c>
      <c r="F66" s="10"/>
      <c r="G66" s="8"/>
    </row>
    <row r="67" spans="1:7" ht="26.45" customHeight="1" thickBot="1" thickTop="1">
      <c r="A67" s="81">
        <v>42</v>
      </c>
      <c r="B67" s="82" t="str">
        <f>_xlfn.IFERROR(VLOOKUP($A67,'Supplier Tab'!$A$10:$T$209,3,FALSE)," ")</f>
        <v xml:space="preserve"> </v>
      </c>
      <c r="C67" s="83" t="str">
        <f>_xlfn.IFERROR(VLOOKUP($B67,'Supplier Tab'!$C$10:$T$209,10,FALSE)," ")</f>
        <v xml:space="preserve"> </v>
      </c>
      <c r="D67" s="84" t="str">
        <f>_xlfn.IFERROR(VLOOKUP($B67,'Supplier Tab'!$C$10:$T$209,9,FALSE)," ")</f>
        <v xml:space="preserve"> </v>
      </c>
      <c r="E67" s="85" t="e">
        <f>_XLFN.IFS('Supplier Tab'!$F$5="yes",_xlfn.IFERROR(VLOOKUP($B67,'Supplier Tab'!$C$10:$T$209,4,FALSE)," "),'Supplier Tab'!$F$5="No",_xlfn.IFERROR(VLOOKUP($B67,'Supplier Tab'!$C$10:$T$209,5,FALSE)," "))</f>
        <v>#N/A</v>
      </c>
      <c r="F67" s="10"/>
      <c r="G67" s="8"/>
    </row>
    <row r="68" spans="1:7" ht="26.45" customHeight="1" thickBot="1" thickTop="1">
      <c r="A68" s="81">
        <v>43</v>
      </c>
      <c r="B68" s="82" t="str">
        <f>_xlfn.IFERROR(VLOOKUP($A68,'Supplier Tab'!$A$10:$T$209,3,FALSE)," ")</f>
        <v xml:space="preserve"> </v>
      </c>
      <c r="C68" s="83" t="str">
        <f>_xlfn.IFERROR(VLOOKUP($B68,'Supplier Tab'!$C$10:$T$209,10,FALSE)," ")</f>
        <v xml:space="preserve"> </v>
      </c>
      <c r="D68" s="84" t="str">
        <f>_xlfn.IFERROR(VLOOKUP($B68,'Supplier Tab'!$C$10:$T$209,9,FALSE)," ")</f>
        <v xml:space="preserve"> </v>
      </c>
      <c r="E68" s="85" t="e">
        <f>_XLFN.IFS('Supplier Tab'!$F$5="yes",_xlfn.IFERROR(VLOOKUP($B68,'Supplier Tab'!$C$10:$T$209,4,FALSE)," "),'Supplier Tab'!$F$5="No",_xlfn.IFERROR(VLOOKUP($B68,'Supplier Tab'!$C$10:$T$209,5,FALSE)," "))</f>
        <v>#N/A</v>
      </c>
      <c r="F68" s="10"/>
      <c r="G68" s="8"/>
    </row>
    <row r="69" spans="1:7" ht="26.45" customHeight="1" thickBot="1" thickTop="1">
      <c r="A69" s="81">
        <v>44</v>
      </c>
      <c r="B69" s="82" t="str">
        <f>_xlfn.IFERROR(VLOOKUP($A69,'Supplier Tab'!$A$10:$T$209,3,FALSE)," ")</f>
        <v xml:space="preserve"> </v>
      </c>
      <c r="C69" s="83" t="str">
        <f>_xlfn.IFERROR(VLOOKUP($B69,'Supplier Tab'!$C$10:$T$209,10,FALSE)," ")</f>
        <v xml:space="preserve"> </v>
      </c>
      <c r="D69" s="84" t="str">
        <f>_xlfn.IFERROR(VLOOKUP($B69,'Supplier Tab'!$C$10:$T$209,9,FALSE)," ")</f>
        <v xml:space="preserve"> </v>
      </c>
      <c r="E69" s="85" t="e">
        <f>_XLFN.IFS('Supplier Tab'!$F$5="yes",_xlfn.IFERROR(VLOOKUP($B69,'Supplier Tab'!$C$10:$T$209,4,FALSE)," "),'Supplier Tab'!$F$5="No",_xlfn.IFERROR(VLOOKUP($B69,'Supplier Tab'!$C$10:$T$209,5,FALSE)," "))</f>
        <v>#N/A</v>
      </c>
      <c r="F69" s="10"/>
      <c r="G69" s="8"/>
    </row>
    <row r="70" spans="1:7" ht="26.45" customHeight="1" thickBot="1" thickTop="1">
      <c r="A70" s="81">
        <v>45</v>
      </c>
      <c r="B70" s="82" t="str">
        <f>_xlfn.IFERROR(VLOOKUP($A70,'Supplier Tab'!$A$10:$T$209,3,FALSE)," ")</f>
        <v xml:space="preserve"> </v>
      </c>
      <c r="C70" s="83" t="str">
        <f>_xlfn.IFERROR(VLOOKUP($B70,'Supplier Tab'!$C$10:$T$209,10,FALSE)," ")</f>
        <v xml:space="preserve"> </v>
      </c>
      <c r="D70" s="84" t="str">
        <f>_xlfn.IFERROR(VLOOKUP($B70,'Supplier Tab'!$C$10:$T$209,9,FALSE)," ")</f>
        <v xml:space="preserve"> </v>
      </c>
      <c r="E70" s="85" t="e">
        <f>_XLFN.IFS('Supplier Tab'!$F$5="yes",_xlfn.IFERROR(VLOOKUP($B70,'Supplier Tab'!$C$10:$T$209,4,FALSE)," "),'Supplier Tab'!$F$5="No",_xlfn.IFERROR(VLOOKUP($B70,'Supplier Tab'!$C$10:$T$209,5,FALSE)," "))</f>
        <v>#N/A</v>
      </c>
      <c r="F70" s="10"/>
      <c r="G70" s="8"/>
    </row>
    <row r="71" spans="1:7" ht="26.45" customHeight="1" thickBot="1" thickTop="1">
      <c r="A71" s="81">
        <v>46</v>
      </c>
      <c r="B71" s="82" t="str">
        <f>_xlfn.IFERROR(VLOOKUP($A71,'Supplier Tab'!$A$10:$T$209,3,FALSE)," ")</f>
        <v xml:space="preserve"> </v>
      </c>
      <c r="C71" s="83" t="str">
        <f>_xlfn.IFERROR(VLOOKUP($B71,'Supplier Tab'!$C$10:$T$209,10,FALSE)," ")</f>
        <v xml:space="preserve"> </v>
      </c>
      <c r="D71" s="84" t="str">
        <f>_xlfn.IFERROR(VLOOKUP($B71,'Supplier Tab'!$C$10:$T$209,9,FALSE)," ")</f>
        <v xml:space="preserve"> </v>
      </c>
      <c r="E71" s="85" t="e">
        <f>_XLFN.IFS('Supplier Tab'!$F$5="yes",_xlfn.IFERROR(VLOOKUP($B71,'Supplier Tab'!$C$10:$T$209,4,FALSE)," "),'Supplier Tab'!$F$5="No",_xlfn.IFERROR(VLOOKUP($B71,'Supplier Tab'!$C$10:$T$209,5,FALSE)," "))</f>
        <v>#N/A</v>
      </c>
      <c r="F71" s="10"/>
      <c r="G71" s="8"/>
    </row>
    <row r="72" spans="1:7" ht="26.45" customHeight="1" thickBot="1" thickTop="1">
      <c r="A72" s="81">
        <v>47</v>
      </c>
      <c r="B72" s="82" t="str">
        <f>_xlfn.IFERROR(VLOOKUP($A72,'Supplier Tab'!$A$10:$T$209,3,FALSE)," ")</f>
        <v xml:space="preserve"> </v>
      </c>
      <c r="C72" s="83" t="str">
        <f>_xlfn.IFERROR(VLOOKUP($B72,'Supplier Tab'!$C$10:$T$209,10,FALSE)," ")</f>
        <v xml:space="preserve"> </v>
      </c>
      <c r="D72" s="84" t="str">
        <f>_xlfn.IFERROR(VLOOKUP($B72,'Supplier Tab'!$C$10:$T$209,9,FALSE)," ")</f>
        <v xml:space="preserve"> </v>
      </c>
      <c r="E72" s="85" t="e">
        <f>_XLFN.IFS('Supplier Tab'!$F$5="yes",_xlfn.IFERROR(VLOOKUP($B72,'Supplier Tab'!$C$10:$T$209,4,FALSE)," "),'Supplier Tab'!$F$5="No",_xlfn.IFERROR(VLOOKUP($B72,'Supplier Tab'!$C$10:$T$209,5,FALSE)," "))</f>
        <v>#N/A</v>
      </c>
      <c r="F72" s="10"/>
      <c r="G72" s="8"/>
    </row>
    <row r="73" spans="1:7" ht="26.45" customHeight="1" thickBot="1" thickTop="1">
      <c r="A73" s="81">
        <v>48</v>
      </c>
      <c r="B73" s="82" t="str">
        <f>_xlfn.IFERROR(VLOOKUP($A73,'Supplier Tab'!$A$10:$T$209,3,FALSE)," ")</f>
        <v xml:space="preserve"> </v>
      </c>
      <c r="C73" s="83" t="str">
        <f>_xlfn.IFERROR(VLOOKUP($B73,'Supplier Tab'!$C$10:$T$209,10,FALSE)," ")</f>
        <v xml:space="preserve"> </v>
      </c>
      <c r="D73" s="84" t="str">
        <f>_xlfn.IFERROR(VLOOKUP($B73,'Supplier Tab'!$C$10:$T$209,9,FALSE)," ")</f>
        <v xml:space="preserve"> </v>
      </c>
      <c r="E73" s="85" t="e">
        <f>_XLFN.IFS('Supplier Tab'!$F$5="yes",_xlfn.IFERROR(VLOOKUP($B73,'Supplier Tab'!$C$10:$T$209,4,FALSE)," "),'Supplier Tab'!$F$5="No",_xlfn.IFERROR(VLOOKUP($B73,'Supplier Tab'!$C$10:$T$209,5,FALSE)," "))</f>
        <v>#N/A</v>
      </c>
      <c r="F73" s="10"/>
      <c r="G73" s="8"/>
    </row>
    <row r="74" spans="1:7" ht="26.45" customHeight="1" thickBot="1" thickTop="1">
      <c r="A74" s="81">
        <v>49</v>
      </c>
      <c r="B74" s="82" t="str">
        <f>_xlfn.IFERROR(VLOOKUP($A74,'Supplier Tab'!$A$10:$T$209,3,FALSE)," ")</f>
        <v xml:space="preserve"> </v>
      </c>
      <c r="C74" s="83" t="str">
        <f>_xlfn.IFERROR(VLOOKUP($B74,'Supplier Tab'!$C$10:$T$209,10,FALSE)," ")</f>
        <v xml:space="preserve"> </v>
      </c>
      <c r="D74" s="84" t="str">
        <f>_xlfn.IFERROR(VLOOKUP($B74,'Supplier Tab'!$C$10:$T$209,9,FALSE)," ")</f>
        <v xml:space="preserve"> </v>
      </c>
      <c r="E74" s="85" t="e">
        <f>_XLFN.IFS('Supplier Tab'!$F$5="yes",_xlfn.IFERROR(VLOOKUP($B74,'Supplier Tab'!$C$10:$T$209,4,FALSE)," "),'Supplier Tab'!$F$5="No",_xlfn.IFERROR(VLOOKUP($B74,'Supplier Tab'!$C$10:$T$209,5,FALSE)," "))</f>
        <v>#N/A</v>
      </c>
      <c r="F74" s="10"/>
      <c r="G74" s="8"/>
    </row>
    <row r="75" spans="1:7" ht="26.45" customHeight="1" thickBot="1" thickTop="1">
      <c r="A75" s="81">
        <v>50</v>
      </c>
      <c r="B75" s="82" t="str">
        <f>_xlfn.IFERROR(VLOOKUP($A75,'Supplier Tab'!$A$10:$T$209,3,FALSE)," ")</f>
        <v xml:space="preserve"> </v>
      </c>
      <c r="C75" s="83" t="str">
        <f>_xlfn.IFERROR(VLOOKUP($B75,'Supplier Tab'!$C$10:$T$209,10,FALSE)," ")</f>
        <v xml:space="preserve"> </v>
      </c>
      <c r="D75" s="84" t="str">
        <f>_xlfn.IFERROR(VLOOKUP($B75,'Supplier Tab'!$C$10:$T$209,9,FALSE)," ")</f>
        <v xml:space="preserve"> </v>
      </c>
      <c r="E75" s="85" t="e">
        <f>_XLFN.IFS('Supplier Tab'!$F$5="yes",_xlfn.IFERROR(VLOOKUP($B75,'Supplier Tab'!$C$10:$T$209,4,FALSE)," "),'Supplier Tab'!$F$5="No",_xlfn.IFERROR(VLOOKUP($B75,'Supplier Tab'!$C$10:$T$209,5,FALSE)," "))</f>
        <v>#N/A</v>
      </c>
      <c r="F75" s="10"/>
      <c r="G75" s="8"/>
    </row>
    <row r="76" spans="1:7" ht="26.45" customHeight="1" thickBot="1" thickTop="1">
      <c r="A76" s="81">
        <v>51</v>
      </c>
      <c r="B76" s="82" t="str">
        <f>_xlfn.IFERROR(VLOOKUP($A76,'Supplier Tab'!$A$10:$T$209,3,FALSE)," ")</f>
        <v xml:space="preserve"> </v>
      </c>
      <c r="C76" s="83" t="str">
        <f>_xlfn.IFERROR(VLOOKUP($B76,'Supplier Tab'!$C$10:$T$209,10,FALSE)," ")</f>
        <v xml:space="preserve"> </v>
      </c>
      <c r="D76" s="84" t="str">
        <f>_xlfn.IFERROR(VLOOKUP($B76,'Supplier Tab'!$C$10:$T$209,9,FALSE)," ")</f>
        <v xml:space="preserve"> </v>
      </c>
      <c r="E76" s="85" t="e">
        <f>_XLFN.IFS('Supplier Tab'!$F$5="yes",_xlfn.IFERROR(VLOOKUP($B76,'Supplier Tab'!$C$10:$T$209,4,FALSE)," "),'Supplier Tab'!$F$5="No",_xlfn.IFERROR(VLOOKUP($B76,'Supplier Tab'!$C$10:$T$209,5,FALSE)," "))</f>
        <v>#N/A</v>
      </c>
      <c r="F76" s="10"/>
      <c r="G76" s="8"/>
    </row>
    <row r="77" spans="1:7" ht="26.45" customHeight="1" thickBot="1" thickTop="1">
      <c r="A77" s="81">
        <v>52</v>
      </c>
      <c r="B77" s="82" t="str">
        <f>_xlfn.IFERROR(VLOOKUP($A77,'Supplier Tab'!$A$10:$T$209,3,FALSE)," ")</f>
        <v xml:space="preserve"> </v>
      </c>
      <c r="C77" s="83" t="str">
        <f>_xlfn.IFERROR(VLOOKUP($B77,'Supplier Tab'!$C$10:$T$209,10,FALSE)," ")</f>
        <v xml:space="preserve"> </v>
      </c>
      <c r="D77" s="84" t="str">
        <f>_xlfn.IFERROR(VLOOKUP($B77,'Supplier Tab'!$C$10:$T$209,9,FALSE)," ")</f>
        <v xml:space="preserve"> </v>
      </c>
      <c r="E77" s="85" t="e">
        <f>_XLFN.IFS('Supplier Tab'!$F$5="yes",_xlfn.IFERROR(VLOOKUP($B77,'Supplier Tab'!$C$10:$T$209,4,FALSE)," "),'Supplier Tab'!$F$5="No",_xlfn.IFERROR(VLOOKUP($B77,'Supplier Tab'!$C$10:$T$209,5,FALSE)," "))</f>
        <v>#N/A</v>
      </c>
      <c r="F77" s="10"/>
      <c r="G77" s="8"/>
    </row>
    <row r="78" spans="1:7" ht="26.45" customHeight="1" thickBot="1" thickTop="1">
      <c r="A78" s="81">
        <v>53</v>
      </c>
      <c r="B78" s="82" t="str">
        <f>_xlfn.IFERROR(VLOOKUP($A78,'Supplier Tab'!$A$10:$T$209,3,FALSE)," ")</f>
        <v xml:space="preserve"> </v>
      </c>
      <c r="C78" s="83" t="str">
        <f>_xlfn.IFERROR(VLOOKUP($B78,'Supplier Tab'!$C$10:$T$209,10,FALSE)," ")</f>
        <v xml:space="preserve"> </v>
      </c>
      <c r="D78" s="84" t="str">
        <f>_xlfn.IFERROR(VLOOKUP($B78,'Supplier Tab'!$C$10:$T$209,9,FALSE)," ")</f>
        <v xml:space="preserve"> </v>
      </c>
      <c r="E78" s="85" t="e">
        <f>_XLFN.IFS('Supplier Tab'!$F$5="yes",_xlfn.IFERROR(VLOOKUP($B78,'Supplier Tab'!$C$10:$T$209,4,FALSE)," "),'Supplier Tab'!$F$5="No",_xlfn.IFERROR(VLOOKUP($B78,'Supplier Tab'!$C$10:$T$209,5,FALSE)," "))</f>
        <v>#N/A</v>
      </c>
      <c r="F78" s="10"/>
      <c r="G78" s="8"/>
    </row>
    <row r="79" spans="1:7" ht="26.45" customHeight="1" thickBot="1" thickTop="1">
      <c r="A79" s="81">
        <v>54</v>
      </c>
      <c r="B79" s="82" t="str">
        <f>_xlfn.IFERROR(VLOOKUP($A79,'Supplier Tab'!$A$10:$T$209,3,FALSE)," ")</f>
        <v xml:space="preserve"> </v>
      </c>
      <c r="C79" s="83" t="str">
        <f>_xlfn.IFERROR(VLOOKUP($B79,'Supplier Tab'!$C$10:$T$209,10,FALSE)," ")</f>
        <v xml:space="preserve"> </v>
      </c>
      <c r="D79" s="84" t="str">
        <f>_xlfn.IFERROR(VLOOKUP($B79,'Supplier Tab'!$C$10:$T$209,9,FALSE)," ")</f>
        <v xml:space="preserve"> </v>
      </c>
      <c r="E79" s="85" t="e">
        <f>_XLFN.IFS('Supplier Tab'!$F$5="yes",_xlfn.IFERROR(VLOOKUP($B79,'Supplier Tab'!$C$10:$T$209,4,FALSE)," "),'Supplier Tab'!$F$5="No",_xlfn.IFERROR(VLOOKUP($B79,'Supplier Tab'!$C$10:$T$209,5,FALSE)," "))</f>
        <v>#N/A</v>
      </c>
      <c r="F79" s="10"/>
      <c r="G79" s="8"/>
    </row>
    <row r="80" spans="1:7" ht="26.45" customHeight="1" thickBot="1" thickTop="1">
      <c r="A80" s="81">
        <v>55</v>
      </c>
      <c r="B80" s="82" t="str">
        <f>_xlfn.IFERROR(VLOOKUP($A80,'Supplier Tab'!$A$10:$T$209,3,FALSE)," ")</f>
        <v xml:space="preserve"> </v>
      </c>
      <c r="C80" s="83" t="str">
        <f>_xlfn.IFERROR(VLOOKUP($B80,'Supplier Tab'!$C$10:$T$209,10,FALSE)," ")</f>
        <v xml:space="preserve"> </v>
      </c>
      <c r="D80" s="84" t="str">
        <f>_xlfn.IFERROR(VLOOKUP($B80,'Supplier Tab'!$C$10:$T$209,9,FALSE)," ")</f>
        <v xml:space="preserve"> </v>
      </c>
      <c r="E80" s="85" t="e">
        <f>_XLFN.IFS('Supplier Tab'!$F$5="yes",_xlfn.IFERROR(VLOOKUP($B80,'Supplier Tab'!$C$10:$T$209,4,FALSE)," "),'Supplier Tab'!$F$5="No",_xlfn.IFERROR(VLOOKUP($B80,'Supplier Tab'!$C$10:$T$209,5,FALSE)," "))</f>
        <v>#N/A</v>
      </c>
      <c r="F80" s="10"/>
      <c r="G80" s="8"/>
    </row>
    <row r="81" spans="1:7" ht="26.45" customHeight="1" thickBot="1" thickTop="1">
      <c r="A81" s="81">
        <v>56</v>
      </c>
      <c r="B81" s="82" t="str">
        <f>_xlfn.IFERROR(VLOOKUP($A81,'Supplier Tab'!$A$10:$T$209,3,FALSE)," ")</f>
        <v xml:space="preserve"> </v>
      </c>
      <c r="C81" s="83" t="str">
        <f>_xlfn.IFERROR(VLOOKUP($B81,'Supplier Tab'!$C$10:$T$209,10,FALSE)," ")</f>
        <v xml:space="preserve"> </v>
      </c>
      <c r="D81" s="84" t="str">
        <f>_xlfn.IFERROR(VLOOKUP($B81,'Supplier Tab'!$C$10:$T$209,9,FALSE)," ")</f>
        <v xml:space="preserve"> </v>
      </c>
      <c r="E81" s="85" t="e">
        <f>_XLFN.IFS('Supplier Tab'!$F$5="yes",_xlfn.IFERROR(VLOOKUP($B81,'Supplier Tab'!$C$10:$T$209,4,FALSE)," "),'Supplier Tab'!$F$5="No",_xlfn.IFERROR(VLOOKUP($B81,'Supplier Tab'!$C$10:$T$209,5,FALSE)," "))</f>
        <v>#N/A</v>
      </c>
      <c r="F81" s="10"/>
      <c r="G81" s="8"/>
    </row>
    <row r="82" spans="1:7" ht="26.45" customHeight="1" thickBot="1" thickTop="1">
      <c r="A82" s="81">
        <v>57</v>
      </c>
      <c r="B82" s="82" t="str">
        <f>_xlfn.IFERROR(VLOOKUP($A82,'Supplier Tab'!$A$10:$T$209,3,FALSE)," ")</f>
        <v xml:space="preserve"> </v>
      </c>
      <c r="C82" s="83" t="str">
        <f>_xlfn.IFERROR(VLOOKUP($B82,'Supplier Tab'!$C$10:$T$209,10,FALSE)," ")</f>
        <v xml:space="preserve"> </v>
      </c>
      <c r="D82" s="84" t="str">
        <f>_xlfn.IFERROR(VLOOKUP($B82,'Supplier Tab'!$C$10:$T$209,9,FALSE)," ")</f>
        <v xml:space="preserve"> </v>
      </c>
      <c r="E82" s="85" t="e">
        <f>_XLFN.IFS('Supplier Tab'!$F$5="yes",_xlfn.IFERROR(VLOOKUP($B82,'Supplier Tab'!$C$10:$T$209,4,FALSE)," "),'Supplier Tab'!$F$5="No",_xlfn.IFERROR(VLOOKUP($B82,'Supplier Tab'!$C$10:$T$209,5,FALSE)," "))</f>
        <v>#N/A</v>
      </c>
      <c r="F82" s="10"/>
      <c r="G82" s="8"/>
    </row>
    <row r="83" spans="1:7" ht="26.45" customHeight="1" thickBot="1" thickTop="1">
      <c r="A83" s="81">
        <v>58</v>
      </c>
      <c r="B83" s="82" t="str">
        <f>_xlfn.IFERROR(VLOOKUP($A83,'Supplier Tab'!$A$10:$T$209,3,FALSE)," ")</f>
        <v xml:space="preserve"> </v>
      </c>
      <c r="C83" s="83" t="str">
        <f>_xlfn.IFERROR(VLOOKUP($B83,'Supplier Tab'!$C$10:$T$209,10,FALSE)," ")</f>
        <v xml:space="preserve"> </v>
      </c>
      <c r="D83" s="84" t="str">
        <f>_xlfn.IFERROR(VLOOKUP($B83,'Supplier Tab'!$C$10:$T$209,9,FALSE)," ")</f>
        <v xml:space="preserve"> </v>
      </c>
      <c r="E83" s="85" t="e">
        <f>_XLFN.IFS('Supplier Tab'!$F$5="yes",_xlfn.IFERROR(VLOOKUP($B83,'Supplier Tab'!$C$10:$T$209,4,FALSE)," "),'Supplier Tab'!$F$5="No",_xlfn.IFERROR(VLOOKUP($B83,'Supplier Tab'!$C$10:$T$209,5,FALSE)," "))</f>
        <v>#N/A</v>
      </c>
      <c r="F83" s="10"/>
      <c r="G83" s="8"/>
    </row>
    <row r="84" spans="1:7" ht="26.45" customHeight="1" thickBot="1" thickTop="1">
      <c r="A84" s="81">
        <v>59</v>
      </c>
      <c r="B84" s="82" t="str">
        <f>_xlfn.IFERROR(VLOOKUP($A84,'Supplier Tab'!$A$10:$T$209,3,FALSE)," ")</f>
        <v xml:space="preserve"> </v>
      </c>
      <c r="C84" s="83" t="str">
        <f>_xlfn.IFERROR(VLOOKUP($B84,'Supplier Tab'!$C$10:$T$209,10,FALSE)," ")</f>
        <v xml:space="preserve"> </v>
      </c>
      <c r="D84" s="84" t="str">
        <f>_xlfn.IFERROR(VLOOKUP($B84,'Supplier Tab'!$C$10:$T$209,9,FALSE)," ")</f>
        <v xml:space="preserve"> </v>
      </c>
      <c r="E84" s="85" t="e">
        <f>_XLFN.IFS('Supplier Tab'!$F$5="yes",_xlfn.IFERROR(VLOOKUP($B84,'Supplier Tab'!$C$10:$T$209,4,FALSE)," "),'Supplier Tab'!$F$5="No",_xlfn.IFERROR(VLOOKUP($B84,'Supplier Tab'!$C$10:$T$209,5,FALSE)," "))</f>
        <v>#N/A</v>
      </c>
      <c r="F84" s="10"/>
      <c r="G84" s="8"/>
    </row>
    <row r="85" spans="1:7" ht="26.45" customHeight="1" thickBot="1" thickTop="1">
      <c r="A85" s="81">
        <v>60</v>
      </c>
      <c r="B85" s="82" t="str">
        <f>_xlfn.IFERROR(VLOOKUP($A85,'Supplier Tab'!$A$10:$T$209,3,FALSE)," ")</f>
        <v xml:space="preserve"> </v>
      </c>
      <c r="C85" s="83" t="str">
        <f>_xlfn.IFERROR(VLOOKUP($B85,'Supplier Tab'!$C$10:$T$209,10,FALSE)," ")</f>
        <v xml:space="preserve"> </v>
      </c>
      <c r="D85" s="84" t="str">
        <f>_xlfn.IFERROR(VLOOKUP($B85,'Supplier Tab'!$C$10:$T$209,9,FALSE)," ")</f>
        <v xml:space="preserve"> </v>
      </c>
      <c r="E85" s="85" t="e">
        <f>_XLFN.IFS('Supplier Tab'!$F$5="yes",_xlfn.IFERROR(VLOOKUP($B85,'Supplier Tab'!$C$10:$T$209,4,FALSE)," "),'Supplier Tab'!$F$5="No",_xlfn.IFERROR(VLOOKUP($B85,'Supplier Tab'!$C$10:$T$209,5,FALSE)," "))</f>
        <v>#N/A</v>
      </c>
      <c r="F85" s="10"/>
      <c r="G85" s="8"/>
    </row>
    <row r="86" spans="1:7" ht="26.45" customHeight="1" thickBot="1" thickTop="1">
      <c r="A86" s="81">
        <v>61</v>
      </c>
      <c r="B86" s="82" t="str">
        <f>_xlfn.IFERROR(VLOOKUP($A86,'Supplier Tab'!$A$10:$T$209,3,FALSE)," ")</f>
        <v xml:space="preserve"> </v>
      </c>
      <c r="C86" s="83" t="str">
        <f>_xlfn.IFERROR(VLOOKUP($B86,'Supplier Tab'!$C$10:$T$209,10,FALSE)," ")</f>
        <v xml:space="preserve"> </v>
      </c>
      <c r="D86" s="84" t="str">
        <f>_xlfn.IFERROR(VLOOKUP($B86,'Supplier Tab'!$C$10:$T$209,9,FALSE)," ")</f>
        <v xml:space="preserve"> </v>
      </c>
      <c r="E86" s="85" t="e">
        <f>_XLFN.IFS('Supplier Tab'!$F$5="yes",_xlfn.IFERROR(VLOOKUP($B86,'Supplier Tab'!$C$10:$T$209,4,FALSE)," "),'Supplier Tab'!$F$5="No",_xlfn.IFERROR(VLOOKUP($B86,'Supplier Tab'!$C$10:$T$209,5,FALSE)," "))</f>
        <v>#N/A</v>
      </c>
      <c r="F86" s="10"/>
      <c r="G86" s="8"/>
    </row>
    <row r="87" spans="1:7" ht="26.45" customHeight="1" thickBot="1" thickTop="1">
      <c r="A87" s="81">
        <v>62</v>
      </c>
      <c r="B87" s="82" t="str">
        <f>_xlfn.IFERROR(VLOOKUP($A87,'Supplier Tab'!$A$10:$T$209,3,FALSE)," ")</f>
        <v xml:space="preserve"> </v>
      </c>
      <c r="C87" s="83" t="str">
        <f>_xlfn.IFERROR(VLOOKUP($B87,'Supplier Tab'!$C$10:$T$209,10,FALSE)," ")</f>
        <v xml:space="preserve"> </v>
      </c>
      <c r="D87" s="84" t="str">
        <f>_xlfn.IFERROR(VLOOKUP($B87,'Supplier Tab'!$C$10:$T$209,9,FALSE)," ")</f>
        <v xml:space="preserve"> </v>
      </c>
      <c r="E87" s="85" t="e">
        <f>_XLFN.IFS('Supplier Tab'!$F$5="yes",_xlfn.IFERROR(VLOOKUP($B87,'Supplier Tab'!$C$10:$T$209,4,FALSE)," "),'Supplier Tab'!$F$5="No",_xlfn.IFERROR(VLOOKUP($B87,'Supplier Tab'!$C$10:$T$209,5,FALSE)," "))</f>
        <v>#N/A</v>
      </c>
      <c r="F87" s="10"/>
      <c r="G87" s="8"/>
    </row>
    <row r="88" spans="1:7" ht="26.45" customHeight="1" thickBot="1" thickTop="1">
      <c r="A88" s="81">
        <v>63</v>
      </c>
      <c r="B88" s="82" t="str">
        <f>_xlfn.IFERROR(VLOOKUP($A88,'Supplier Tab'!$A$10:$T$209,3,FALSE)," ")</f>
        <v xml:space="preserve"> </v>
      </c>
      <c r="C88" s="83" t="str">
        <f>_xlfn.IFERROR(VLOOKUP($B88,'Supplier Tab'!$C$10:$T$209,10,FALSE)," ")</f>
        <v xml:space="preserve"> </v>
      </c>
      <c r="D88" s="84" t="str">
        <f>_xlfn.IFERROR(VLOOKUP($B88,'Supplier Tab'!$C$10:$T$209,9,FALSE)," ")</f>
        <v xml:space="preserve"> </v>
      </c>
      <c r="E88" s="85" t="e">
        <f>_XLFN.IFS('Supplier Tab'!$F$5="yes",_xlfn.IFERROR(VLOOKUP($B88,'Supplier Tab'!$C$10:$T$209,4,FALSE)," "),'Supplier Tab'!$F$5="No",_xlfn.IFERROR(VLOOKUP($B88,'Supplier Tab'!$C$10:$T$209,5,FALSE)," "))</f>
        <v>#N/A</v>
      </c>
      <c r="F88" s="10"/>
      <c r="G88" s="8"/>
    </row>
    <row r="89" spans="1:7" ht="26.45" customHeight="1" thickBot="1" thickTop="1">
      <c r="A89" s="81">
        <v>64</v>
      </c>
      <c r="B89" s="82" t="str">
        <f>_xlfn.IFERROR(VLOOKUP($A89,'Supplier Tab'!$A$10:$T$209,3,FALSE)," ")</f>
        <v xml:space="preserve"> </v>
      </c>
      <c r="C89" s="83" t="str">
        <f>_xlfn.IFERROR(VLOOKUP($B89,'Supplier Tab'!$C$10:$T$209,10,FALSE)," ")</f>
        <v xml:space="preserve"> </v>
      </c>
      <c r="D89" s="84" t="str">
        <f>_xlfn.IFERROR(VLOOKUP($B89,'Supplier Tab'!$C$10:$T$209,9,FALSE)," ")</f>
        <v xml:space="preserve"> </v>
      </c>
      <c r="E89" s="85" t="e">
        <f>_XLFN.IFS('Supplier Tab'!$F$5="yes",_xlfn.IFERROR(VLOOKUP($B89,'Supplier Tab'!$C$10:$T$209,4,FALSE)," "),'Supplier Tab'!$F$5="No",_xlfn.IFERROR(VLOOKUP($B89,'Supplier Tab'!$C$10:$T$209,5,FALSE)," "))</f>
        <v>#N/A</v>
      </c>
      <c r="F89" s="10"/>
      <c r="G89" s="8"/>
    </row>
    <row r="90" spans="1:7" ht="26.45" customHeight="1" thickBot="1" thickTop="1">
      <c r="A90" s="81">
        <v>65</v>
      </c>
      <c r="B90" s="82" t="str">
        <f>_xlfn.IFERROR(VLOOKUP($A90,'Supplier Tab'!$A$10:$T$209,3,FALSE)," ")</f>
        <v xml:space="preserve"> </v>
      </c>
      <c r="C90" s="83" t="str">
        <f>_xlfn.IFERROR(VLOOKUP($B90,'Supplier Tab'!$C$10:$T$209,10,FALSE)," ")</f>
        <v xml:space="preserve"> </v>
      </c>
      <c r="D90" s="84" t="str">
        <f>_xlfn.IFERROR(VLOOKUP($B90,'Supplier Tab'!$C$10:$T$209,9,FALSE)," ")</f>
        <v xml:space="preserve"> </v>
      </c>
      <c r="E90" s="85" t="e">
        <f>_XLFN.IFS('Supplier Tab'!$F$5="yes",_xlfn.IFERROR(VLOOKUP($B90,'Supplier Tab'!$C$10:$T$209,4,FALSE)," "),'Supplier Tab'!$F$5="No",_xlfn.IFERROR(VLOOKUP($B90,'Supplier Tab'!$C$10:$T$209,5,FALSE)," "))</f>
        <v>#N/A</v>
      </c>
      <c r="F90" s="10"/>
      <c r="G90" s="8"/>
    </row>
    <row r="91" spans="1:7" ht="26.45" customHeight="1" thickBot="1" thickTop="1">
      <c r="A91" s="81">
        <v>66</v>
      </c>
      <c r="B91" s="82" t="str">
        <f>_xlfn.IFERROR(VLOOKUP($A91,'Supplier Tab'!$A$10:$T$209,3,FALSE)," ")</f>
        <v xml:space="preserve"> </v>
      </c>
      <c r="C91" s="83" t="str">
        <f>_xlfn.IFERROR(VLOOKUP($B91,'Supplier Tab'!$C$10:$T$209,10,FALSE)," ")</f>
        <v xml:space="preserve"> </v>
      </c>
      <c r="D91" s="84" t="str">
        <f>_xlfn.IFERROR(VLOOKUP($B91,'Supplier Tab'!$C$10:$T$209,9,FALSE)," ")</f>
        <v xml:space="preserve"> </v>
      </c>
      <c r="E91" s="85" t="e">
        <f>_XLFN.IFS('Supplier Tab'!$F$5="yes",_xlfn.IFERROR(VLOOKUP($B91,'Supplier Tab'!$C$10:$T$209,4,FALSE)," "),'Supplier Tab'!$F$5="No",_xlfn.IFERROR(VLOOKUP($B91,'Supplier Tab'!$C$10:$T$209,5,FALSE)," "))</f>
        <v>#N/A</v>
      </c>
      <c r="F91" s="10"/>
      <c r="G91" s="8"/>
    </row>
    <row r="92" spans="1:7" ht="26.45" customHeight="1" thickBot="1" thickTop="1">
      <c r="A92" s="81">
        <v>67</v>
      </c>
      <c r="B92" s="82" t="str">
        <f>_xlfn.IFERROR(VLOOKUP($A92,'Supplier Tab'!$A$10:$T$209,3,FALSE)," ")</f>
        <v xml:space="preserve"> </v>
      </c>
      <c r="C92" s="83" t="str">
        <f>_xlfn.IFERROR(VLOOKUP($B92,'Supplier Tab'!$C$10:$T$209,10,FALSE)," ")</f>
        <v xml:space="preserve"> </v>
      </c>
      <c r="D92" s="84" t="str">
        <f>_xlfn.IFERROR(VLOOKUP($B92,'Supplier Tab'!$C$10:$T$209,9,FALSE)," ")</f>
        <v xml:space="preserve"> </v>
      </c>
      <c r="E92" s="85" t="e">
        <f>_XLFN.IFS('Supplier Tab'!$F$5="yes",_xlfn.IFERROR(VLOOKUP($B92,'Supplier Tab'!$C$10:$T$209,4,FALSE)," "),'Supplier Tab'!$F$5="No",_xlfn.IFERROR(VLOOKUP($B92,'Supplier Tab'!$C$10:$T$209,5,FALSE)," "))</f>
        <v>#N/A</v>
      </c>
      <c r="F92" s="10"/>
      <c r="G92" s="8"/>
    </row>
    <row r="93" spans="1:7" ht="26.45" customHeight="1" thickBot="1" thickTop="1">
      <c r="A93" s="81">
        <v>68</v>
      </c>
      <c r="B93" s="82" t="str">
        <f>_xlfn.IFERROR(VLOOKUP($A93,'Supplier Tab'!$A$10:$T$209,3,FALSE)," ")</f>
        <v xml:space="preserve"> </v>
      </c>
      <c r="C93" s="83" t="str">
        <f>_xlfn.IFERROR(VLOOKUP($B93,'Supplier Tab'!$C$10:$T$209,10,FALSE)," ")</f>
        <v xml:space="preserve"> </v>
      </c>
      <c r="D93" s="84" t="str">
        <f>_xlfn.IFERROR(VLOOKUP($B93,'Supplier Tab'!$C$10:$T$209,9,FALSE)," ")</f>
        <v xml:space="preserve"> </v>
      </c>
      <c r="E93" s="85" t="e">
        <f>_XLFN.IFS('Supplier Tab'!$F$5="yes",_xlfn.IFERROR(VLOOKUP($B93,'Supplier Tab'!$C$10:$T$209,4,FALSE)," "),'Supplier Tab'!$F$5="No",_xlfn.IFERROR(VLOOKUP($B93,'Supplier Tab'!$C$10:$T$209,5,FALSE)," "))</f>
        <v>#N/A</v>
      </c>
      <c r="F93" s="10"/>
      <c r="G93" s="8"/>
    </row>
    <row r="94" spans="1:7" ht="26.45" customHeight="1" thickBot="1" thickTop="1">
      <c r="A94" s="81">
        <v>69</v>
      </c>
      <c r="B94" s="82" t="str">
        <f>_xlfn.IFERROR(VLOOKUP($A94,'Supplier Tab'!$A$10:$T$209,3,FALSE)," ")</f>
        <v xml:space="preserve"> </v>
      </c>
      <c r="C94" s="83" t="str">
        <f>_xlfn.IFERROR(VLOOKUP($B94,'Supplier Tab'!$C$10:$T$209,10,FALSE)," ")</f>
        <v xml:space="preserve"> </v>
      </c>
      <c r="D94" s="84" t="str">
        <f>_xlfn.IFERROR(VLOOKUP($B94,'Supplier Tab'!$C$10:$T$209,9,FALSE)," ")</f>
        <v xml:space="preserve"> </v>
      </c>
      <c r="E94" s="85" t="e">
        <f>_XLFN.IFS('Supplier Tab'!$F$5="yes",_xlfn.IFERROR(VLOOKUP($B94,'Supplier Tab'!$C$10:$T$209,4,FALSE)," "),'Supplier Tab'!$F$5="No",_xlfn.IFERROR(VLOOKUP($B94,'Supplier Tab'!$C$10:$T$209,5,FALSE)," "))</f>
        <v>#N/A</v>
      </c>
      <c r="F94" s="10"/>
      <c r="G94" s="8"/>
    </row>
    <row r="95" spans="1:7" ht="26.45" customHeight="1" thickBot="1" thickTop="1">
      <c r="A95" s="81">
        <v>70</v>
      </c>
      <c r="B95" s="82" t="str">
        <f>_xlfn.IFERROR(VLOOKUP($A95,'Supplier Tab'!$A$10:$T$209,3,FALSE)," ")</f>
        <v xml:space="preserve"> </v>
      </c>
      <c r="C95" s="83" t="str">
        <f>_xlfn.IFERROR(VLOOKUP($B95,'Supplier Tab'!$C$10:$T$209,10,FALSE)," ")</f>
        <v xml:space="preserve"> </v>
      </c>
      <c r="D95" s="84" t="str">
        <f>_xlfn.IFERROR(VLOOKUP($B95,'Supplier Tab'!$C$10:$T$209,9,FALSE)," ")</f>
        <v xml:space="preserve"> </v>
      </c>
      <c r="E95" s="85" t="e">
        <f>_XLFN.IFS('Supplier Tab'!$F$5="yes",_xlfn.IFERROR(VLOOKUP($B95,'Supplier Tab'!$C$10:$T$209,4,FALSE)," "),'Supplier Tab'!$F$5="No",_xlfn.IFERROR(VLOOKUP($B95,'Supplier Tab'!$C$10:$T$209,5,FALSE)," "))</f>
        <v>#N/A</v>
      </c>
      <c r="F95" s="10"/>
      <c r="G95" s="8"/>
    </row>
    <row r="96" spans="1:7" ht="26.45" customHeight="1" thickBot="1" thickTop="1">
      <c r="A96" s="81">
        <v>71</v>
      </c>
      <c r="B96" s="82" t="str">
        <f>_xlfn.IFERROR(VLOOKUP($A96,'Supplier Tab'!$A$10:$T$209,3,FALSE)," ")</f>
        <v xml:space="preserve"> </v>
      </c>
      <c r="C96" s="83" t="str">
        <f>_xlfn.IFERROR(VLOOKUP($B96,'Supplier Tab'!$C$10:$T$209,10,FALSE)," ")</f>
        <v xml:space="preserve"> </v>
      </c>
      <c r="D96" s="84" t="str">
        <f>_xlfn.IFERROR(VLOOKUP($B96,'Supplier Tab'!$C$10:$T$209,9,FALSE)," ")</f>
        <v xml:space="preserve"> </v>
      </c>
      <c r="E96" s="85" t="e">
        <f>_XLFN.IFS('Supplier Tab'!$F$5="yes",_xlfn.IFERROR(VLOOKUP($B96,'Supplier Tab'!$C$10:$T$209,4,FALSE)," "),'Supplier Tab'!$F$5="No",_xlfn.IFERROR(VLOOKUP($B96,'Supplier Tab'!$C$10:$T$209,5,FALSE)," "))</f>
        <v>#N/A</v>
      </c>
      <c r="F96" s="10"/>
      <c r="G96" s="8"/>
    </row>
    <row r="97" spans="1:7" ht="26.45" customHeight="1" thickBot="1" thickTop="1">
      <c r="A97" s="81">
        <v>72</v>
      </c>
      <c r="B97" s="82" t="str">
        <f>_xlfn.IFERROR(VLOOKUP($A97,'Supplier Tab'!$A$10:$T$209,3,FALSE)," ")</f>
        <v xml:space="preserve"> </v>
      </c>
      <c r="C97" s="83" t="str">
        <f>_xlfn.IFERROR(VLOOKUP($B97,'Supplier Tab'!$C$10:$T$209,10,FALSE)," ")</f>
        <v xml:space="preserve"> </v>
      </c>
      <c r="D97" s="84" t="str">
        <f>_xlfn.IFERROR(VLOOKUP($B97,'Supplier Tab'!$C$10:$T$209,9,FALSE)," ")</f>
        <v xml:space="preserve"> </v>
      </c>
      <c r="E97" s="85" t="e">
        <f>_XLFN.IFS('Supplier Tab'!$F$5="yes",_xlfn.IFERROR(VLOOKUP($B97,'Supplier Tab'!$C$10:$T$209,4,FALSE)," "),'Supplier Tab'!$F$5="No",_xlfn.IFERROR(VLOOKUP($B97,'Supplier Tab'!$C$10:$T$209,5,FALSE)," "))</f>
        <v>#N/A</v>
      </c>
      <c r="F97" s="10"/>
      <c r="G97" s="8"/>
    </row>
    <row r="98" spans="1:7" ht="26.45" customHeight="1" thickBot="1" thickTop="1">
      <c r="A98" s="81">
        <v>73</v>
      </c>
      <c r="B98" s="82" t="str">
        <f>_xlfn.IFERROR(VLOOKUP($A98,'Supplier Tab'!$A$10:$T$209,3,FALSE)," ")</f>
        <v xml:space="preserve"> </v>
      </c>
      <c r="C98" s="83" t="str">
        <f>_xlfn.IFERROR(VLOOKUP($B98,'Supplier Tab'!$C$10:$T$209,10,FALSE)," ")</f>
        <v xml:space="preserve"> </v>
      </c>
      <c r="D98" s="84" t="str">
        <f>_xlfn.IFERROR(VLOOKUP($B98,'Supplier Tab'!$C$10:$T$209,9,FALSE)," ")</f>
        <v xml:space="preserve"> </v>
      </c>
      <c r="E98" s="85" t="e">
        <f>_XLFN.IFS('Supplier Tab'!$F$5="yes",_xlfn.IFERROR(VLOOKUP($B98,'Supplier Tab'!$C$10:$T$209,4,FALSE)," "),'Supplier Tab'!$F$5="No",_xlfn.IFERROR(VLOOKUP($B98,'Supplier Tab'!$C$10:$T$209,5,FALSE)," "))</f>
        <v>#N/A</v>
      </c>
      <c r="F98" s="10"/>
      <c r="G98" s="8"/>
    </row>
    <row r="99" spans="1:7" ht="26.45" customHeight="1" thickBot="1" thickTop="1">
      <c r="A99" s="81">
        <v>74</v>
      </c>
      <c r="B99" s="82" t="str">
        <f>_xlfn.IFERROR(VLOOKUP($A99,'Supplier Tab'!$A$10:$T$209,3,FALSE)," ")</f>
        <v xml:space="preserve"> </v>
      </c>
      <c r="C99" s="83" t="str">
        <f>_xlfn.IFERROR(VLOOKUP($B99,'Supplier Tab'!$C$10:$T$209,10,FALSE)," ")</f>
        <v xml:space="preserve"> </v>
      </c>
      <c r="D99" s="84" t="str">
        <f>_xlfn.IFERROR(VLOOKUP($B99,'Supplier Tab'!$C$10:$T$209,9,FALSE)," ")</f>
        <v xml:space="preserve"> </v>
      </c>
      <c r="E99" s="85" t="e">
        <f>_XLFN.IFS('Supplier Tab'!$F$5="yes",_xlfn.IFERROR(VLOOKUP($B99,'Supplier Tab'!$C$10:$T$209,4,FALSE)," "),'Supplier Tab'!$F$5="No",_xlfn.IFERROR(VLOOKUP($B99,'Supplier Tab'!$C$10:$T$209,5,FALSE)," "))</f>
        <v>#N/A</v>
      </c>
      <c r="F99" s="10"/>
      <c r="G99" s="8"/>
    </row>
    <row r="100" spans="1:7" ht="26.45" customHeight="1" thickBot="1" thickTop="1">
      <c r="A100" s="81">
        <v>75</v>
      </c>
      <c r="B100" s="82" t="str">
        <f>_xlfn.IFERROR(VLOOKUP($A100,'Supplier Tab'!$A$10:$T$209,3,FALSE)," ")</f>
        <v xml:space="preserve"> </v>
      </c>
      <c r="C100" s="83" t="str">
        <f>_xlfn.IFERROR(VLOOKUP($B100,'Supplier Tab'!$C$10:$T$209,10,FALSE)," ")</f>
        <v xml:space="preserve"> </v>
      </c>
      <c r="D100" s="84" t="str">
        <f>_xlfn.IFERROR(VLOOKUP($B100,'Supplier Tab'!$C$10:$T$209,9,FALSE)," ")</f>
        <v xml:space="preserve"> </v>
      </c>
      <c r="E100" s="85" t="e">
        <f>_XLFN.IFS('Supplier Tab'!$F$5="yes",_xlfn.IFERROR(VLOOKUP($B100,'Supplier Tab'!$C$10:$T$209,4,FALSE)," "),'Supplier Tab'!$F$5="No",_xlfn.IFERROR(VLOOKUP($B100,'Supplier Tab'!$C$10:$T$209,5,FALSE)," "))</f>
        <v>#N/A</v>
      </c>
      <c r="F100" s="10"/>
      <c r="G100" s="8"/>
    </row>
    <row r="101" spans="1:7" ht="26.45" customHeight="1" thickBot="1" thickTop="1">
      <c r="A101" s="81">
        <v>76</v>
      </c>
      <c r="B101" s="82" t="str">
        <f>_xlfn.IFERROR(VLOOKUP($A101,'Supplier Tab'!$A$10:$T$209,3,FALSE)," ")</f>
        <v xml:space="preserve"> </v>
      </c>
      <c r="C101" s="83" t="str">
        <f>_xlfn.IFERROR(VLOOKUP($B101,'Supplier Tab'!$C$10:$T$209,10,FALSE)," ")</f>
        <v xml:space="preserve"> </v>
      </c>
      <c r="D101" s="84" t="str">
        <f>_xlfn.IFERROR(VLOOKUP($B101,'Supplier Tab'!$C$10:$T$209,9,FALSE)," ")</f>
        <v xml:space="preserve"> </v>
      </c>
      <c r="E101" s="85" t="e">
        <f>_XLFN.IFS('Supplier Tab'!$F$5="yes",_xlfn.IFERROR(VLOOKUP($B101,'Supplier Tab'!$C$10:$T$209,4,FALSE)," "),'Supplier Tab'!$F$5="No",_xlfn.IFERROR(VLOOKUP($B101,'Supplier Tab'!$C$10:$T$209,5,FALSE)," "))</f>
        <v>#N/A</v>
      </c>
      <c r="F101" s="10"/>
      <c r="G101" s="8"/>
    </row>
    <row r="102" spans="1:7" ht="26.45" customHeight="1" thickBot="1" thickTop="1">
      <c r="A102" s="81">
        <v>77</v>
      </c>
      <c r="B102" s="82" t="str">
        <f>_xlfn.IFERROR(VLOOKUP($A102,'Supplier Tab'!$A$10:$T$209,3,FALSE)," ")</f>
        <v xml:space="preserve"> </v>
      </c>
      <c r="C102" s="83" t="str">
        <f>_xlfn.IFERROR(VLOOKUP($B102,'Supplier Tab'!$C$10:$T$209,10,FALSE)," ")</f>
        <v xml:space="preserve"> </v>
      </c>
      <c r="D102" s="84" t="str">
        <f>_xlfn.IFERROR(VLOOKUP($B102,'Supplier Tab'!$C$10:$T$209,9,FALSE)," ")</f>
        <v xml:space="preserve"> </v>
      </c>
      <c r="E102" s="85" t="e">
        <f>_XLFN.IFS('Supplier Tab'!$F$5="yes",_xlfn.IFERROR(VLOOKUP($B102,'Supplier Tab'!$C$10:$T$209,4,FALSE)," "),'Supplier Tab'!$F$5="No",_xlfn.IFERROR(VLOOKUP($B102,'Supplier Tab'!$C$10:$T$209,5,FALSE)," "))</f>
        <v>#N/A</v>
      </c>
      <c r="F102" s="10"/>
      <c r="G102" s="8"/>
    </row>
    <row r="103" spans="1:7" ht="26.45" customHeight="1" thickBot="1" thickTop="1">
      <c r="A103" s="81">
        <v>78</v>
      </c>
      <c r="B103" s="82" t="str">
        <f>_xlfn.IFERROR(VLOOKUP($A103,'Supplier Tab'!$A$10:$T$209,3,FALSE)," ")</f>
        <v xml:space="preserve"> </v>
      </c>
      <c r="C103" s="83" t="str">
        <f>_xlfn.IFERROR(VLOOKUP($B103,'Supplier Tab'!$C$10:$T$209,10,FALSE)," ")</f>
        <v xml:space="preserve"> </v>
      </c>
      <c r="D103" s="84" t="str">
        <f>_xlfn.IFERROR(VLOOKUP($B103,'Supplier Tab'!$C$10:$T$209,9,FALSE)," ")</f>
        <v xml:space="preserve"> </v>
      </c>
      <c r="E103" s="85" t="e">
        <f>_XLFN.IFS('Supplier Tab'!$F$5="yes",_xlfn.IFERROR(VLOOKUP($B103,'Supplier Tab'!$C$10:$T$209,4,FALSE)," "),'Supplier Tab'!$F$5="No",_xlfn.IFERROR(VLOOKUP($B103,'Supplier Tab'!$C$10:$T$209,5,FALSE)," "))</f>
        <v>#N/A</v>
      </c>
      <c r="F103" s="10"/>
      <c r="G103" s="8"/>
    </row>
    <row r="104" spans="1:7" ht="26.45" customHeight="1" thickBot="1" thickTop="1">
      <c r="A104" s="81">
        <v>79</v>
      </c>
      <c r="B104" s="82" t="str">
        <f>_xlfn.IFERROR(VLOOKUP($A104,'Supplier Tab'!$A$10:$T$209,3,FALSE)," ")</f>
        <v xml:space="preserve"> </v>
      </c>
      <c r="C104" s="83" t="str">
        <f>_xlfn.IFERROR(VLOOKUP($B104,'Supplier Tab'!$C$10:$T$209,10,FALSE)," ")</f>
        <v xml:space="preserve"> </v>
      </c>
      <c r="D104" s="84" t="str">
        <f>_xlfn.IFERROR(VLOOKUP($B104,'Supplier Tab'!$C$10:$T$209,9,FALSE)," ")</f>
        <v xml:space="preserve"> </v>
      </c>
      <c r="E104" s="85" t="e">
        <f>_XLFN.IFS('Supplier Tab'!$F$5="yes",_xlfn.IFERROR(VLOOKUP($B104,'Supplier Tab'!$C$10:$T$209,4,FALSE)," "),'Supplier Tab'!$F$5="No",_xlfn.IFERROR(VLOOKUP($B104,'Supplier Tab'!$C$10:$T$209,5,FALSE)," "))</f>
        <v>#N/A</v>
      </c>
      <c r="F104" s="10"/>
      <c r="G104" s="8"/>
    </row>
    <row r="105" spans="1:7" ht="26.45" customHeight="1" thickBot="1" thickTop="1">
      <c r="A105" s="81">
        <v>80</v>
      </c>
      <c r="B105" s="82" t="str">
        <f>_xlfn.IFERROR(VLOOKUP($A105,'Supplier Tab'!$A$10:$T$209,3,FALSE)," ")</f>
        <v xml:space="preserve"> </v>
      </c>
      <c r="C105" s="83" t="str">
        <f>_xlfn.IFERROR(VLOOKUP($B105,'Supplier Tab'!$C$10:$T$209,10,FALSE)," ")</f>
        <v xml:space="preserve"> </v>
      </c>
      <c r="D105" s="84" t="str">
        <f>_xlfn.IFERROR(VLOOKUP($B105,'Supplier Tab'!$C$10:$T$209,9,FALSE)," ")</f>
        <v xml:space="preserve"> </v>
      </c>
      <c r="E105" s="85" t="e">
        <f>_XLFN.IFS('Supplier Tab'!$F$5="yes",_xlfn.IFERROR(VLOOKUP($B105,'Supplier Tab'!$C$10:$T$209,4,FALSE)," "),'Supplier Tab'!$F$5="No",_xlfn.IFERROR(VLOOKUP($B105,'Supplier Tab'!$C$10:$T$209,5,FALSE)," "))</f>
        <v>#N/A</v>
      </c>
      <c r="F105" s="10"/>
      <c r="G105" s="8"/>
    </row>
    <row r="106" spans="1:7" ht="26.45" customHeight="1" thickBot="1" thickTop="1">
      <c r="A106" s="81">
        <v>81</v>
      </c>
      <c r="B106" s="82" t="str">
        <f>_xlfn.IFERROR(VLOOKUP($A106,'Supplier Tab'!$A$10:$T$209,3,FALSE)," ")</f>
        <v xml:space="preserve"> </v>
      </c>
      <c r="C106" s="83" t="str">
        <f>_xlfn.IFERROR(VLOOKUP($B106,'Supplier Tab'!$C$10:$T$209,10,FALSE)," ")</f>
        <v xml:space="preserve"> </v>
      </c>
      <c r="D106" s="84" t="str">
        <f>_xlfn.IFERROR(VLOOKUP($B106,'Supplier Tab'!$C$10:$T$209,9,FALSE)," ")</f>
        <v xml:space="preserve"> </v>
      </c>
      <c r="E106" s="85" t="e">
        <f>_XLFN.IFS('Supplier Tab'!$F$5="yes",_xlfn.IFERROR(VLOOKUP($B106,'Supplier Tab'!$C$10:$T$209,4,FALSE)," "),'Supplier Tab'!$F$5="No",_xlfn.IFERROR(VLOOKUP($B106,'Supplier Tab'!$C$10:$T$209,5,FALSE)," "))</f>
        <v>#N/A</v>
      </c>
      <c r="F106" s="10"/>
      <c r="G106" s="8"/>
    </row>
    <row r="107" spans="1:7" ht="26.45" customHeight="1" thickBot="1" thickTop="1">
      <c r="A107" s="81">
        <v>82</v>
      </c>
      <c r="B107" s="82" t="str">
        <f>_xlfn.IFERROR(VLOOKUP($A107,'Supplier Tab'!$A$10:$T$209,3,FALSE)," ")</f>
        <v xml:space="preserve"> </v>
      </c>
      <c r="C107" s="83" t="str">
        <f>_xlfn.IFERROR(VLOOKUP($B107,'Supplier Tab'!$C$10:$T$209,10,FALSE)," ")</f>
        <v xml:space="preserve"> </v>
      </c>
      <c r="D107" s="84" t="str">
        <f>_xlfn.IFERROR(VLOOKUP($B107,'Supplier Tab'!$C$10:$T$209,9,FALSE)," ")</f>
        <v xml:space="preserve"> </v>
      </c>
      <c r="E107" s="85" t="e">
        <f>_XLFN.IFS('Supplier Tab'!$F$5="yes",_xlfn.IFERROR(VLOOKUP($B107,'Supplier Tab'!$C$10:$T$209,4,FALSE)," "),'Supplier Tab'!$F$5="No",_xlfn.IFERROR(VLOOKUP($B107,'Supplier Tab'!$C$10:$T$209,5,FALSE)," "))</f>
        <v>#N/A</v>
      </c>
      <c r="F107" s="10"/>
      <c r="G107" s="8"/>
    </row>
    <row r="108" spans="1:7" ht="26.45" customHeight="1" thickBot="1" thickTop="1">
      <c r="A108" s="81">
        <v>83</v>
      </c>
      <c r="B108" s="82" t="str">
        <f>_xlfn.IFERROR(VLOOKUP($A108,'Supplier Tab'!$A$10:$T$209,3,FALSE)," ")</f>
        <v xml:space="preserve"> </v>
      </c>
      <c r="C108" s="83" t="str">
        <f>_xlfn.IFERROR(VLOOKUP($B108,'Supplier Tab'!$C$10:$T$209,10,FALSE)," ")</f>
        <v xml:space="preserve"> </v>
      </c>
      <c r="D108" s="84" t="str">
        <f>_xlfn.IFERROR(VLOOKUP($B108,'Supplier Tab'!$C$10:$T$209,9,FALSE)," ")</f>
        <v xml:space="preserve"> </v>
      </c>
      <c r="E108" s="85" t="e">
        <f>_XLFN.IFS('Supplier Tab'!$F$5="yes",_xlfn.IFERROR(VLOOKUP($B108,'Supplier Tab'!$C$10:$T$209,4,FALSE)," "),'Supplier Tab'!$F$5="No",_xlfn.IFERROR(VLOOKUP($B108,'Supplier Tab'!$C$10:$T$209,5,FALSE)," "))</f>
        <v>#N/A</v>
      </c>
      <c r="F108" s="10"/>
      <c r="G108" s="8"/>
    </row>
    <row r="109" spans="1:7" ht="26.45" customHeight="1" thickBot="1" thickTop="1">
      <c r="A109" s="81">
        <v>84</v>
      </c>
      <c r="B109" s="82" t="str">
        <f>_xlfn.IFERROR(VLOOKUP($A109,'Supplier Tab'!$A$10:$T$209,3,FALSE)," ")</f>
        <v xml:space="preserve"> </v>
      </c>
      <c r="C109" s="83" t="str">
        <f>_xlfn.IFERROR(VLOOKUP($B109,'Supplier Tab'!$C$10:$T$209,10,FALSE)," ")</f>
        <v xml:space="preserve"> </v>
      </c>
      <c r="D109" s="84" t="str">
        <f>_xlfn.IFERROR(VLOOKUP($B109,'Supplier Tab'!$C$10:$T$209,9,FALSE)," ")</f>
        <v xml:space="preserve"> </v>
      </c>
      <c r="E109" s="85" t="e">
        <f>_XLFN.IFS('Supplier Tab'!$F$5="yes",_xlfn.IFERROR(VLOOKUP($B109,'Supplier Tab'!$C$10:$T$209,4,FALSE)," "),'Supplier Tab'!$F$5="No",_xlfn.IFERROR(VLOOKUP($B109,'Supplier Tab'!$C$10:$T$209,5,FALSE)," "))</f>
        <v>#N/A</v>
      </c>
      <c r="F109" s="10"/>
      <c r="G109" s="8"/>
    </row>
    <row r="110" spans="1:7" ht="26.45" customHeight="1" thickBot="1" thickTop="1">
      <c r="A110" s="81">
        <v>85</v>
      </c>
      <c r="B110" s="82" t="str">
        <f>_xlfn.IFERROR(VLOOKUP($A110,'Supplier Tab'!$A$10:$T$209,3,FALSE)," ")</f>
        <v xml:space="preserve"> </v>
      </c>
      <c r="C110" s="83" t="str">
        <f>_xlfn.IFERROR(VLOOKUP($B110,'Supplier Tab'!$C$10:$T$209,10,FALSE)," ")</f>
        <v xml:space="preserve"> </v>
      </c>
      <c r="D110" s="84" t="str">
        <f>_xlfn.IFERROR(VLOOKUP($B110,'Supplier Tab'!$C$10:$T$209,9,FALSE)," ")</f>
        <v xml:space="preserve"> </v>
      </c>
      <c r="E110" s="85" t="e">
        <f>_XLFN.IFS('Supplier Tab'!$F$5="yes",_xlfn.IFERROR(VLOOKUP($B110,'Supplier Tab'!$C$10:$T$209,4,FALSE)," "),'Supplier Tab'!$F$5="No",_xlfn.IFERROR(VLOOKUP($B110,'Supplier Tab'!$C$10:$T$209,5,FALSE)," "))</f>
        <v>#N/A</v>
      </c>
      <c r="F110" s="10"/>
      <c r="G110" s="8"/>
    </row>
    <row r="111" spans="1:7" ht="26.45" customHeight="1" thickBot="1" thickTop="1">
      <c r="A111" s="81">
        <v>86</v>
      </c>
      <c r="B111" s="82" t="str">
        <f>_xlfn.IFERROR(VLOOKUP($A111,'Supplier Tab'!$A$10:$T$209,3,FALSE)," ")</f>
        <v xml:space="preserve"> </v>
      </c>
      <c r="C111" s="83" t="str">
        <f>_xlfn.IFERROR(VLOOKUP($B111,'Supplier Tab'!$C$10:$T$209,10,FALSE)," ")</f>
        <v xml:space="preserve"> </v>
      </c>
      <c r="D111" s="84" t="str">
        <f>_xlfn.IFERROR(VLOOKUP($B111,'Supplier Tab'!$C$10:$T$209,9,FALSE)," ")</f>
        <v xml:space="preserve"> </v>
      </c>
      <c r="E111" s="85" t="e">
        <f>_XLFN.IFS('Supplier Tab'!$F$5="yes",_xlfn.IFERROR(VLOOKUP($B111,'Supplier Tab'!$C$10:$T$209,4,FALSE)," "),'Supplier Tab'!$F$5="No",_xlfn.IFERROR(VLOOKUP($B111,'Supplier Tab'!$C$10:$T$209,5,FALSE)," "))</f>
        <v>#N/A</v>
      </c>
      <c r="F111" s="10"/>
      <c r="G111" s="8"/>
    </row>
    <row r="112" spans="1:7" ht="26.45" customHeight="1" thickBot="1" thickTop="1">
      <c r="A112" s="81">
        <v>87</v>
      </c>
      <c r="B112" s="82" t="str">
        <f>_xlfn.IFERROR(VLOOKUP($A112,'Supplier Tab'!$A$10:$T$209,3,FALSE)," ")</f>
        <v xml:space="preserve"> </v>
      </c>
      <c r="C112" s="83" t="str">
        <f>_xlfn.IFERROR(VLOOKUP($B112,'Supplier Tab'!$C$10:$T$209,10,FALSE)," ")</f>
        <v xml:space="preserve"> </v>
      </c>
      <c r="D112" s="84" t="str">
        <f>_xlfn.IFERROR(VLOOKUP($B112,'Supplier Tab'!$C$10:$T$209,9,FALSE)," ")</f>
        <v xml:space="preserve"> </v>
      </c>
      <c r="E112" s="85" t="e">
        <f>_XLFN.IFS('Supplier Tab'!$F$5="yes",_xlfn.IFERROR(VLOOKUP($B112,'Supplier Tab'!$C$10:$T$209,4,FALSE)," "),'Supplier Tab'!$F$5="No",_xlfn.IFERROR(VLOOKUP($B112,'Supplier Tab'!$C$10:$T$209,5,FALSE)," "))</f>
        <v>#N/A</v>
      </c>
      <c r="F112" s="10"/>
      <c r="G112" s="8"/>
    </row>
    <row r="113" spans="1:7" ht="26.45" customHeight="1" thickBot="1" thickTop="1">
      <c r="A113" s="81">
        <v>88</v>
      </c>
      <c r="B113" s="82" t="str">
        <f>_xlfn.IFERROR(VLOOKUP($A113,'Supplier Tab'!$A$10:$T$209,3,FALSE)," ")</f>
        <v xml:space="preserve"> </v>
      </c>
      <c r="C113" s="83" t="str">
        <f>_xlfn.IFERROR(VLOOKUP($B113,'Supplier Tab'!$C$10:$T$209,10,FALSE)," ")</f>
        <v xml:space="preserve"> </v>
      </c>
      <c r="D113" s="84" t="str">
        <f>_xlfn.IFERROR(VLOOKUP($B113,'Supplier Tab'!$C$10:$T$209,9,FALSE)," ")</f>
        <v xml:space="preserve"> </v>
      </c>
      <c r="E113" s="85" t="e">
        <f>_XLFN.IFS('Supplier Tab'!$F$5="yes",_xlfn.IFERROR(VLOOKUP($B113,'Supplier Tab'!$C$10:$T$209,4,FALSE)," "),'Supplier Tab'!$F$5="No",_xlfn.IFERROR(VLOOKUP($B113,'Supplier Tab'!$C$10:$T$209,5,FALSE)," "))</f>
        <v>#N/A</v>
      </c>
      <c r="F113" s="10"/>
      <c r="G113" s="8"/>
    </row>
    <row r="114" spans="1:7" ht="26.45" customHeight="1" thickBot="1" thickTop="1">
      <c r="A114" s="81">
        <v>89</v>
      </c>
      <c r="B114" s="82" t="str">
        <f>_xlfn.IFERROR(VLOOKUP($A114,'Supplier Tab'!$A$10:$T$209,3,FALSE)," ")</f>
        <v xml:space="preserve"> </v>
      </c>
      <c r="C114" s="83" t="str">
        <f>_xlfn.IFERROR(VLOOKUP($B114,'Supplier Tab'!$C$10:$T$209,10,FALSE)," ")</f>
        <v xml:space="preserve"> </v>
      </c>
      <c r="D114" s="84" t="str">
        <f>_xlfn.IFERROR(VLOOKUP($B114,'Supplier Tab'!$C$10:$T$209,9,FALSE)," ")</f>
        <v xml:space="preserve"> </v>
      </c>
      <c r="E114" s="85" t="e">
        <f>_XLFN.IFS('Supplier Tab'!$F$5="yes",_xlfn.IFERROR(VLOOKUP($B114,'Supplier Tab'!$C$10:$T$209,4,FALSE)," "),'Supplier Tab'!$F$5="No",_xlfn.IFERROR(VLOOKUP($B114,'Supplier Tab'!$C$10:$T$209,5,FALSE)," "))</f>
        <v>#N/A</v>
      </c>
      <c r="F114" s="10"/>
      <c r="G114" s="8"/>
    </row>
    <row r="115" spans="1:7" ht="26.45" customHeight="1" thickBot="1" thickTop="1">
      <c r="A115" s="81">
        <v>90</v>
      </c>
      <c r="B115" s="82" t="str">
        <f>_xlfn.IFERROR(VLOOKUP($A115,'Supplier Tab'!$A$10:$T$209,3,FALSE)," ")</f>
        <v xml:space="preserve"> </v>
      </c>
      <c r="C115" s="83" t="str">
        <f>_xlfn.IFERROR(VLOOKUP($B115,'Supplier Tab'!$C$10:$T$209,10,FALSE)," ")</f>
        <v xml:space="preserve"> </v>
      </c>
      <c r="D115" s="84" t="str">
        <f>_xlfn.IFERROR(VLOOKUP($B115,'Supplier Tab'!$C$10:$T$209,9,FALSE)," ")</f>
        <v xml:space="preserve"> </v>
      </c>
      <c r="E115" s="85" t="e">
        <f>_XLFN.IFS('Supplier Tab'!$F$5="yes",_xlfn.IFERROR(VLOOKUP($B115,'Supplier Tab'!$C$10:$T$209,4,FALSE)," "),'Supplier Tab'!$F$5="No",_xlfn.IFERROR(VLOOKUP($B115,'Supplier Tab'!$C$10:$T$209,5,FALSE)," "))</f>
        <v>#N/A</v>
      </c>
      <c r="F115" s="10"/>
      <c r="G115" s="8"/>
    </row>
    <row r="116" spans="1:7" ht="26.45" customHeight="1" thickBot="1" thickTop="1">
      <c r="A116" s="81">
        <v>91</v>
      </c>
      <c r="B116" s="82" t="str">
        <f>_xlfn.IFERROR(VLOOKUP($A116,'Supplier Tab'!$A$10:$T$209,3,FALSE)," ")</f>
        <v xml:space="preserve"> </v>
      </c>
      <c r="C116" s="83" t="str">
        <f>_xlfn.IFERROR(VLOOKUP($B116,'Supplier Tab'!$C$10:$T$209,10,FALSE)," ")</f>
        <v xml:space="preserve"> </v>
      </c>
      <c r="D116" s="84" t="str">
        <f>_xlfn.IFERROR(VLOOKUP($B116,'Supplier Tab'!$C$10:$T$209,9,FALSE)," ")</f>
        <v xml:space="preserve"> </v>
      </c>
      <c r="E116" s="85" t="e">
        <f>_XLFN.IFS('Supplier Tab'!$F$5="yes",_xlfn.IFERROR(VLOOKUP($B116,'Supplier Tab'!$C$10:$T$209,4,FALSE)," "),'Supplier Tab'!$F$5="No",_xlfn.IFERROR(VLOOKUP($B116,'Supplier Tab'!$C$10:$T$209,5,FALSE)," "))</f>
        <v>#N/A</v>
      </c>
      <c r="F116" s="10"/>
      <c r="G116" s="8"/>
    </row>
    <row r="117" spans="1:7" ht="26.45" customHeight="1" thickBot="1" thickTop="1">
      <c r="A117" s="81">
        <v>92</v>
      </c>
      <c r="B117" s="82" t="str">
        <f>_xlfn.IFERROR(VLOOKUP($A117,'Supplier Tab'!$A$10:$T$209,3,FALSE)," ")</f>
        <v xml:space="preserve"> </v>
      </c>
      <c r="C117" s="83" t="str">
        <f>_xlfn.IFERROR(VLOOKUP($B117,'Supplier Tab'!$C$10:$T$209,10,FALSE)," ")</f>
        <v xml:space="preserve"> </v>
      </c>
      <c r="D117" s="84" t="str">
        <f>_xlfn.IFERROR(VLOOKUP($B117,'Supplier Tab'!$C$10:$T$209,9,FALSE)," ")</f>
        <v xml:space="preserve"> </v>
      </c>
      <c r="E117" s="85" t="e">
        <f>_XLFN.IFS('Supplier Tab'!$F$5="yes",_xlfn.IFERROR(VLOOKUP($B117,'Supplier Tab'!$C$10:$T$209,4,FALSE)," "),'Supplier Tab'!$F$5="No",_xlfn.IFERROR(VLOOKUP($B117,'Supplier Tab'!$C$10:$T$209,5,FALSE)," "))</f>
        <v>#N/A</v>
      </c>
      <c r="F117" s="10"/>
      <c r="G117" s="8"/>
    </row>
    <row r="118" spans="1:7" ht="26.45" customHeight="1" thickBot="1" thickTop="1">
      <c r="A118" s="81">
        <v>93</v>
      </c>
      <c r="B118" s="82" t="str">
        <f>_xlfn.IFERROR(VLOOKUP($A118,'Supplier Tab'!$A$10:$T$209,3,FALSE)," ")</f>
        <v xml:space="preserve"> </v>
      </c>
      <c r="C118" s="83" t="str">
        <f>_xlfn.IFERROR(VLOOKUP($B118,'Supplier Tab'!$C$10:$T$209,10,FALSE)," ")</f>
        <v xml:space="preserve"> </v>
      </c>
      <c r="D118" s="84" t="str">
        <f>_xlfn.IFERROR(VLOOKUP($B118,'Supplier Tab'!$C$10:$T$209,9,FALSE)," ")</f>
        <v xml:space="preserve"> </v>
      </c>
      <c r="E118" s="85" t="e">
        <f>_XLFN.IFS('Supplier Tab'!$F$5="yes",_xlfn.IFERROR(VLOOKUP($B118,'Supplier Tab'!$C$10:$T$209,4,FALSE)," "),'Supplier Tab'!$F$5="No",_xlfn.IFERROR(VLOOKUP($B118,'Supplier Tab'!$C$10:$T$209,5,FALSE)," "))</f>
        <v>#N/A</v>
      </c>
      <c r="F118" s="10"/>
      <c r="G118" s="8"/>
    </row>
    <row r="119" spans="1:7" ht="26.45" customHeight="1" thickBot="1" thickTop="1">
      <c r="A119" s="81">
        <v>94</v>
      </c>
      <c r="B119" s="82" t="str">
        <f>_xlfn.IFERROR(VLOOKUP($A119,'Supplier Tab'!$A$10:$T$209,3,FALSE)," ")</f>
        <v xml:space="preserve"> </v>
      </c>
      <c r="C119" s="83" t="str">
        <f>_xlfn.IFERROR(VLOOKUP($B119,'Supplier Tab'!$C$10:$T$209,10,FALSE)," ")</f>
        <v xml:space="preserve"> </v>
      </c>
      <c r="D119" s="84" t="str">
        <f>_xlfn.IFERROR(VLOOKUP($B119,'Supplier Tab'!$C$10:$T$209,9,FALSE)," ")</f>
        <v xml:space="preserve"> </v>
      </c>
      <c r="E119" s="85" t="e">
        <f>_XLFN.IFS('Supplier Tab'!$F$5="yes",_xlfn.IFERROR(VLOOKUP($B119,'Supplier Tab'!$C$10:$T$209,4,FALSE)," "),'Supplier Tab'!$F$5="No",_xlfn.IFERROR(VLOOKUP($B119,'Supplier Tab'!$C$10:$T$209,5,FALSE)," "))</f>
        <v>#N/A</v>
      </c>
      <c r="F119" s="10"/>
      <c r="G119" s="8"/>
    </row>
    <row r="120" spans="1:7" ht="26.45" customHeight="1" thickBot="1" thickTop="1">
      <c r="A120" s="81">
        <v>95</v>
      </c>
      <c r="B120" s="82" t="str">
        <f>_xlfn.IFERROR(VLOOKUP($A120,'Supplier Tab'!$A$10:$T$209,3,FALSE)," ")</f>
        <v xml:space="preserve"> </v>
      </c>
      <c r="C120" s="83" t="str">
        <f>_xlfn.IFERROR(VLOOKUP($B120,'Supplier Tab'!$C$10:$T$209,10,FALSE)," ")</f>
        <v xml:space="preserve"> </v>
      </c>
      <c r="D120" s="84" t="str">
        <f>_xlfn.IFERROR(VLOOKUP($B120,'Supplier Tab'!$C$10:$T$209,9,FALSE)," ")</f>
        <v xml:space="preserve"> </v>
      </c>
      <c r="E120" s="85" t="e">
        <f>_XLFN.IFS('Supplier Tab'!$F$5="yes",_xlfn.IFERROR(VLOOKUP($B120,'Supplier Tab'!$C$10:$T$209,4,FALSE)," "),'Supplier Tab'!$F$5="No",_xlfn.IFERROR(VLOOKUP($B120,'Supplier Tab'!$C$10:$T$209,5,FALSE)," "))</f>
        <v>#N/A</v>
      </c>
      <c r="F120" s="10"/>
      <c r="G120" s="8"/>
    </row>
    <row r="121" spans="1:7" ht="26.45" customHeight="1" thickBot="1" thickTop="1">
      <c r="A121" s="81">
        <v>96</v>
      </c>
      <c r="B121" s="82" t="str">
        <f>_xlfn.IFERROR(VLOOKUP($A121,'Supplier Tab'!$A$10:$T$209,3,FALSE)," ")</f>
        <v xml:space="preserve"> </v>
      </c>
      <c r="C121" s="83" t="str">
        <f>_xlfn.IFERROR(VLOOKUP($B121,'Supplier Tab'!$C$10:$T$209,10,FALSE)," ")</f>
        <v xml:space="preserve"> </v>
      </c>
      <c r="D121" s="84" t="str">
        <f>_xlfn.IFERROR(VLOOKUP($B121,'Supplier Tab'!$C$10:$T$209,9,FALSE)," ")</f>
        <v xml:space="preserve"> </v>
      </c>
      <c r="E121" s="85" t="e">
        <f>_XLFN.IFS('Supplier Tab'!$F$5="yes",_xlfn.IFERROR(VLOOKUP($B121,'Supplier Tab'!$C$10:$T$209,4,FALSE)," "),'Supplier Tab'!$F$5="No",_xlfn.IFERROR(VLOOKUP($B121,'Supplier Tab'!$C$10:$T$209,5,FALSE)," "))</f>
        <v>#N/A</v>
      </c>
      <c r="F121" s="10"/>
      <c r="G121" s="8"/>
    </row>
    <row r="122" spans="1:7" ht="26.45" customHeight="1" thickBot="1" thickTop="1">
      <c r="A122" s="81">
        <v>97</v>
      </c>
      <c r="B122" s="82" t="str">
        <f>_xlfn.IFERROR(VLOOKUP($A122,'Supplier Tab'!$A$10:$T$209,3,FALSE)," ")</f>
        <v xml:space="preserve"> </v>
      </c>
      <c r="C122" s="83" t="str">
        <f>_xlfn.IFERROR(VLOOKUP($B122,'Supplier Tab'!$C$10:$T$209,10,FALSE)," ")</f>
        <v xml:space="preserve"> </v>
      </c>
      <c r="D122" s="84" t="str">
        <f>_xlfn.IFERROR(VLOOKUP($B122,'Supplier Tab'!$C$10:$T$209,9,FALSE)," ")</f>
        <v xml:space="preserve"> </v>
      </c>
      <c r="E122" s="85" t="e">
        <f>_XLFN.IFS('Supplier Tab'!$F$5="yes",_xlfn.IFERROR(VLOOKUP($B122,'Supplier Tab'!$C$10:$T$209,4,FALSE)," "),'Supplier Tab'!$F$5="No",_xlfn.IFERROR(VLOOKUP($B122,'Supplier Tab'!$C$10:$T$209,5,FALSE)," "))</f>
        <v>#N/A</v>
      </c>
      <c r="F122" s="10"/>
      <c r="G122" s="8"/>
    </row>
    <row r="123" spans="1:7" ht="26.45" customHeight="1" thickBot="1" thickTop="1">
      <c r="A123" s="81">
        <v>98</v>
      </c>
      <c r="B123" s="82" t="str">
        <f>_xlfn.IFERROR(VLOOKUP($A123,'Supplier Tab'!$A$10:$T$209,3,FALSE)," ")</f>
        <v xml:space="preserve"> </v>
      </c>
      <c r="C123" s="83" t="str">
        <f>_xlfn.IFERROR(VLOOKUP($B123,'Supplier Tab'!$C$10:$T$209,10,FALSE)," ")</f>
        <v xml:space="preserve"> </v>
      </c>
      <c r="D123" s="84" t="str">
        <f>_xlfn.IFERROR(VLOOKUP($B123,'Supplier Tab'!$C$10:$T$209,9,FALSE)," ")</f>
        <v xml:space="preserve"> </v>
      </c>
      <c r="E123" s="85" t="e">
        <f>_XLFN.IFS('Supplier Tab'!$F$5="yes",_xlfn.IFERROR(VLOOKUP($B123,'Supplier Tab'!$C$10:$T$209,4,FALSE)," "),'Supplier Tab'!$F$5="No",_xlfn.IFERROR(VLOOKUP($B123,'Supplier Tab'!$C$10:$T$209,5,FALSE)," "))</f>
        <v>#N/A</v>
      </c>
      <c r="F123" s="10"/>
      <c r="G123" s="8"/>
    </row>
    <row r="124" spans="1:7" ht="26.45" customHeight="1" thickBot="1" thickTop="1">
      <c r="A124" s="81">
        <v>99</v>
      </c>
      <c r="B124" s="82" t="str">
        <f>_xlfn.IFERROR(VLOOKUP($A124,'Supplier Tab'!$A$10:$T$209,3,FALSE)," ")</f>
        <v xml:space="preserve"> </v>
      </c>
      <c r="C124" s="83" t="str">
        <f>_xlfn.IFERROR(VLOOKUP($B124,'Supplier Tab'!$C$10:$T$209,10,FALSE)," ")</f>
        <v xml:space="preserve"> </v>
      </c>
      <c r="D124" s="84" t="str">
        <f>_xlfn.IFERROR(VLOOKUP($B124,'Supplier Tab'!$C$10:$T$209,9,FALSE)," ")</f>
        <v xml:space="preserve"> </v>
      </c>
      <c r="E124" s="85" t="e">
        <f>_XLFN.IFS('Supplier Tab'!$F$5="yes",_xlfn.IFERROR(VLOOKUP($B124,'Supplier Tab'!$C$10:$T$209,4,FALSE)," "),'Supplier Tab'!$F$5="No",_xlfn.IFERROR(VLOOKUP($B124,'Supplier Tab'!$C$10:$T$209,5,FALSE)," "))</f>
        <v>#N/A</v>
      </c>
      <c r="F124" s="10"/>
      <c r="G124" s="8"/>
    </row>
    <row r="125" spans="1:7" ht="26.45" customHeight="1" thickBot="1" thickTop="1">
      <c r="A125" s="81">
        <v>100</v>
      </c>
      <c r="B125" s="82" t="str">
        <f>_xlfn.IFERROR(VLOOKUP($A125,'Supplier Tab'!$A$10:$T$209,3,FALSE)," ")</f>
        <v xml:space="preserve"> </v>
      </c>
      <c r="C125" s="83" t="str">
        <f>_xlfn.IFERROR(VLOOKUP($B125,'Supplier Tab'!$C$10:$T$209,10,FALSE)," ")</f>
        <v xml:space="preserve"> </v>
      </c>
      <c r="D125" s="84" t="str">
        <f>_xlfn.IFERROR(VLOOKUP($B125,'Supplier Tab'!$C$10:$T$209,9,FALSE)," ")</f>
        <v xml:space="preserve"> </v>
      </c>
      <c r="E125" s="85" t="e">
        <f>_XLFN.IFS('Supplier Tab'!$F$5="yes",_xlfn.IFERROR(VLOOKUP($B125,'Supplier Tab'!$C$10:$T$209,4,FALSE)," "),'Supplier Tab'!$F$5="No",_xlfn.IFERROR(VLOOKUP($B125,'Supplier Tab'!$C$10:$T$209,5,FALSE)," "))</f>
        <v>#N/A</v>
      </c>
      <c r="F125" s="10"/>
      <c r="G125" s="8"/>
    </row>
    <row r="126" spans="1:7" ht="26.45" customHeight="1" thickBot="1" thickTop="1">
      <c r="A126" s="81">
        <v>101</v>
      </c>
      <c r="B126" s="82" t="str">
        <f>_xlfn.IFERROR(VLOOKUP($A126,'Supplier Tab'!$A$10:$T$209,3,FALSE)," ")</f>
        <v xml:space="preserve"> </v>
      </c>
      <c r="C126" s="83" t="str">
        <f>_xlfn.IFERROR(VLOOKUP($B126,'Supplier Tab'!$C$10:$T$209,10,FALSE)," ")</f>
        <v xml:space="preserve"> </v>
      </c>
      <c r="D126" s="84" t="str">
        <f>_xlfn.IFERROR(VLOOKUP($B126,'Supplier Tab'!$C$10:$T$209,9,FALSE)," ")</f>
        <v xml:space="preserve"> </v>
      </c>
      <c r="E126" s="85" t="e">
        <f>_XLFN.IFS('Supplier Tab'!$F$5="yes",_xlfn.IFERROR(VLOOKUP($B126,'Supplier Tab'!$C$10:$T$209,4,FALSE)," "),'Supplier Tab'!$F$5="No",_xlfn.IFERROR(VLOOKUP($B126,'Supplier Tab'!$C$10:$T$209,5,FALSE)," "))</f>
        <v>#N/A</v>
      </c>
      <c r="F126" s="10"/>
      <c r="G126" s="8"/>
    </row>
    <row r="127" spans="1:7" ht="26.45" customHeight="1" thickBot="1" thickTop="1">
      <c r="A127" s="81">
        <v>102</v>
      </c>
      <c r="B127" s="82" t="str">
        <f>_xlfn.IFERROR(VLOOKUP($A127,'Supplier Tab'!$A$10:$T$209,3,FALSE)," ")</f>
        <v xml:space="preserve"> </v>
      </c>
      <c r="C127" s="83" t="str">
        <f>_xlfn.IFERROR(VLOOKUP($B127,'Supplier Tab'!$C$10:$T$209,10,FALSE)," ")</f>
        <v xml:space="preserve"> </v>
      </c>
      <c r="D127" s="84" t="str">
        <f>_xlfn.IFERROR(VLOOKUP($B127,'Supplier Tab'!$C$10:$T$209,9,FALSE)," ")</f>
        <v xml:space="preserve"> </v>
      </c>
      <c r="E127" s="85" t="e">
        <f>_XLFN.IFS('Supplier Tab'!$F$5="yes",_xlfn.IFERROR(VLOOKUP($B127,'Supplier Tab'!$C$10:$T$209,4,FALSE)," "),'Supplier Tab'!$F$5="No",_xlfn.IFERROR(VLOOKUP($B127,'Supplier Tab'!$C$10:$T$209,5,FALSE)," "))</f>
        <v>#N/A</v>
      </c>
      <c r="F127" s="10"/>
      <c r="G127" s="8"/>
    </row>
    <row r="128" spans="1:7" ht="26.45" customHeight="1" thickBot="1" thickTop="1">
      <c r="A128" s="81">
        <v>103</v>
      </c>
      <c r="B128" s="82" t="str">
        <f>_xlfn.IFERROR(VLOOKUP($A128,'Supplier Tab'!$A$10:$T$209,3,FALSE)," ")</f>
        <v xml:space="preserve"> </v>
      </c>
      <c r="C128" s="83" t="str">
        <f>_xlfn.IFERROR(VLOOKUP($B128,'Supplier Tab'!$C$10:$T$209,10,FALSE)," ")</f>
        <v xml:space="preserve"> </v>
      </c>
      <c r="D128" s="84" t="str">
        <f>_xlfn.IFERROR(VLOOKUP($B128,'Supplier Tab'!$C$10:$T$209,9,FALSE)," ")</f>
        <v xml:space="preserve"> </v>
      </c>
      <c r="E128" s="85" t="e">
        <f>_XLFN.IFS('Supplier Tab'!$F$5="yes",_xlfn.IFERROR(VLOOKUP($B128,'Supplier Tab'!$C$10:$T$209,4,FALSE)," "),'Supplier Tab'!$F$5="No",_xlfn.IFERROR(VLOOKUP($B128,'Supplier Tab'!$C$10:$T$209,5,FALSE)," "))</f>
        <v>#N/A</v>
      </c>
      <c r="F128" s="10"/>
      <c r="G128" s="8"/>
    </row>
    <row r="129" spans="1:7" ht="26.45" customHeight="1" thickBot="1" thickTop="1">
      <c r="A129" s="81">
        <v>104</v>
      </c>
      <c r="B129" s="82" t="str">
        <f>_xlfn.IFERROR(VLOOKUP($A129,'Supplier Tab'!$A$10:$T$209,3,FALSE)," ")</f>
        <v xml:space="preserve"> </v>
      </c>
      <c r="C129" s="83" t="str">
        <f>_xlfn.IFERROR(VLOOKUP($B129,'Supplier Tab'!$C$10:$T$209,10,FALSE)," ")</f>
        <v xml:space="preserve"> </v>
      </c>
      <c r="D129" s="84" t="str">
        <f>_xlfn.IFERROR(VLOOKUP($B129,'Supplier Tab'!$C$10:$T$209,9,FALSE)," ")</f>
        <v xml:space="preserve"> </v>
      </c>
      <c r="E129" s="85" t="e">
        <f>_XLFN.IFS('Supplier Tab'!$F$5="yes",_xlfn.IFERROR(VLOOKUP($B129,'Supplier Tab'!$C$10:$T$209,4,FALSE)," "),'Supplier Tab'!$F$5="No",_xlfn.IFERROR(VLOOKUP($B129,'Supplier Tab'!$C$10:$T$209,5,FALSE)," "))</f>
        <v>#N/A</v>
      </c>
      <c r="F129" s="10"/>
      <c r="G129" s="8"/>
    </row>
    <row r="130" spans="1:7" ht="26.45" customHeight="1" thickBot="1" thickTop="1">
      <c r="A130" s="81">
        <v>105</v>
      </c>
      <c r="B130" s="82" t="str">
        <f>_xlfn.IFERROR(VLOOKUP($A130,'Supplier Tab'!$A$10:$T$209,3,FALSE)," ")</f>
        <v xml:space="preserve"> </v>
      </c>
      <c r="C130" s="83" t="str">
        <f>_xlfn.IFERROR(VLOOKUP($B130,'Supplier Tab'!$C$10:$T$209,10,FALSE)," ")</f>
        <v xml:space="preserve"> </v>
      </c>
      <c r="D130" s="84" t="str">
        <f>_xlfn.IFERROR(VLOOKUP($B130,'Supplier Tab'!$C$10:$T$209,9,FALSE)," ")</f>
        <v xml:space="preserve"> </v>
      </c>
      <c r="E130" s="85" t="e">
        <f>_XLFN.IFS('Supplier Tab'!$F$5="yes",_xlfn.IFERROR(VLOOKUP($B130,'Supplier Tab'!$C$10:$T$209,4,FALSE)," "),'Supplier Tab'!$F$5="No",_xlfn.IFERROR(VLOOKUP($B130,'Supplier Tab'!$C$10:$T$209,5,FALSE)," "))</f>
        <v>#N/A</v>
      </c>
      <c r="F130" s="10"/>
      <c r="G130" s="8"/>
    </row>
    <row r="131" spans="1:7" ht="26.45" customHeight="1" thickBot="1" thickTop="1">
      <c r="A131" s="81">
        <v>106</v>
      </c>
      <c r="B131" s="82" t="str">
        <f>_xlfn.IFERROR(VLOOKUP($A131,'Supplier Tab'!$A$10:$T$209,3,FALSE)," ")</f>
        <v xml:space="preserve"> </v>
      </c>
      <c r="C131" s="83" t="str">
        <f>_xlfn.IFERROR(VLOOKUP($B131,'Supplier Tab'!$C$10:$T$209,10,FALSE)," ")</f>
        <v xml:space="preserve"> </v>
      </c>
      <c r="D131" s="84" t="str">
        <f>_xlfn.IFERROR(VLOOKUP($B131,'Supplier Tab'!$C$10:$T$209,9,FALSE)," ")</f>
        <v xml:space="preserve"> </v>
      </c>
      <c r="E131" s="85" t="e">
        <f>_XLFN.IFS('Supplier Tab'!$F$5="yes",_xlfn.IFERROR(VLOOKUP($B131,'Supplier Tab'!$C$10:$T$209,4,FALSE)," "),'Supplier Tab'!$F$5="No",_xlfn.IFERROR(VLOOKUP($B131,'Supplier Tab'!$C$10:$T$209,5,FALSE)," "))</f>
        <v>#N/A</v>
      </c>
      <c r="F131" s="10"/>
      <c r="G131" s="8"/>
    </row>
    <row r="132" spans="1:7" ht="26.45" customHeight="1" thickBot="1" thickTop="1">
      <c r="A132" s="81">
        <v>107</v>
      </c>
      <c r="B132" s="82" t="str">
        <f>_xlfn.IFERROR(VLOOKUP($A132,'Supplier Tab'!$A$10:$T$209,3,FALSE)," ")</f>
        <v xml:space="preserve"> </v>
      </c>
      <c r="C132" s="83" t="str">
        <f>_xlfn.IFERROR(VLOOKUP($B132,'Supplier Tab'!$C$10:$T$209,10,FALSE)," ")</f>
        <v xml:space="preserve"> </v>
      </c>
      <c r="D132" s="84" t="str">
        <f>_xlfn.IFERROR(VLOOKUP($B132,'Supplier Tab'!$C$10:$T$209,9,FALSE)," ")</f>
        <v xml:space="preserve"> </v>
      </c>
      <c r="E132" s="85" t="e">
        <f>_XLFN.IFS('Supplier Tab'!$F$5="yes",_xlfn.IFERROR(VLOOKUP($B132,'Supplier Tab'!$C$10:$T$209,4,FALSE)," "),'Supplier Tab'!$F$5="No",_xlfn.IFERROR(VLOOKUP($B132,'Supplier Tab'!$C$10:$T$209,5,FALSE)," "))</f>
        <v>#N/A</v>
      </c>
      <c r="F132" s="10"/>
      <c r="G132" s="8"/>
    </row>
    <row r="133" spans="1:7" ht="26.45" customHeight="1" thickBot="1" thickTop="1">
      <c r="A133" s="81">
        <v>108</v>
      </c>
      <c r="B133" s="82" t="str">
        <f>_xlfn.IFERROR(VLOOKUP($A133,'Supplier Tab'!$A$10:$T$209,3,FALSE)," ")</f>
        <v xml:space="preserve"> </v>
      </c>
      <c r="C133" s="83" t="str">
        <f>_xlfn.IFERROR(VLOOKUP($B133,'Supplier Tab'!$C$10:$T$209,10,FALSE)," ")</f>
        <v xml:space="preserve"> </v>
      </c>
      <c r="D133" s="84" t="str">
        <f>_xlfn.IFERROR(VLOOKUP($B133,'Supplier Tab'!$C$10:$T$209,9,FALSE)," ")</f>
        <v xml:space="preserve"> </v>
      </c>
      <c r="E133" s="85" t="e">
        <f>_XLFN.IFS('Supplier Tab'!$F$5="yes",_xlfn.IFERROR(VLOOKUP($B133,'Supplier Tab'!$C$10:$T$209,4,FALSE)," "),'Supplier Tab'!$F$5="No",_xlfn.IFERROR(VLOOKUP($B133,'Supplier Tab'!$C$10:$T$209,5,FALSE)," "))</f>
        <v>#N/A</v>
      </c>
      <c r="F133" s="10"/>
      <c r="G133" s="8"/>
    </row>
    <row r="134" spans="1:7" ht="26.45" customHeight="1" thickBot="1" thickTop="1">
      <c r="A134" s="81">
        <v>109</v>
      </c>
      <c r="B134" s="82" t="str">
        <f>_xlfn.IFERROR(VLOOKUP($A134,'Supplier Tab'!$A$10:$T$209,3,FALSE)," ")</f>
        <v xml:space="preserve"> </v>
      </c>
      <c r="C134" s="83" t="str">
        <f>_xlfn.IFERROR(VLOOKUP($B134,'Supplier Tab'!$C$10:$T$209,10,FALSE)," ")</f>
        <v xml:space="preserve"> </v>
      </c>
      <c r="D134" s="84" t="str">
        <f>_xlfn.IFERROR(VLOOKUP($B134,'Supplier Tab'!$C$10:$T$209,9,FALSE)," ")</f>
        <v xml:space="preserve"> </v>
      </c>
      <c r="E134" s="85" t="e">
        <f>_XLFN.IFS('Supplier Tab'!$F$5="yes",_xlfn.IFERROR(VLOOKUP($B134,'Supplier Tab'!$C$10:$T$209,4,FALSE)," "),'Supplier Tab'!$F$5="No",_xlfn.IFERROR(VLOOKUP($B134,'Supplier Tab'!$C$10:$T$209,5,FALSE)," "))</f>
        <v>#N/A</v>
      </c>
      <c r="F134" s="10"/>
      <c r="G134" s="8"/>
    </row>
    <row r="135" spans="1:7" ht="26.45" customHeight="1" thickBot="1" thickTop="1">
      <c r="A135" s="81">
        <v>110</v>
      </c>
      <c r="B135" s="82" t="str">
        <f>_xlfn.IFERROR(VLOOKUP($A135,'Supplier Tab'!$A$10:$T$209,3,FALSE)," ")</f>
        <v xml:space="preserve"> </v>
      </c>
      <c r="C135" s="83" t="str">
        <f>_xlfn.IFERROR(VLOOKUP($B135,'Supplier Tab'!$C$10:$T$209,10,FALSE)," ")</f>
        <v xml:space="preserve"> </v>
      </c>
      <c r="D135" s="84" t="str">
        <f>_xlfn.IFERROR(VLOOKUP($B135,'Supplier Tab'!$C$10:$T$209,9,FALSE)," ")</f>
        <v xml:space="preserve"> </v>
      </c>
      <c r="E135" s="85" t="e">
        <f>_XLFN.IFS('Supplier Tab'!$F$5="yes",_xlfn.IFERROR(VLOOKUP($B135,'Supplier Tab'!$C$10:$T$209,4,FALSE)," "),'Supplier Tab'!$F$5="No",_xlfn.IFERROR(VLOOKUP($B135,'Supplier Tab'!$C$10:$T$209,5,FALSE)," "))</f>
        <v>#N/A</v>
      </c>
      <c r="F135" s="10"/>
      <c r="G135" s="8"/>
    </row>
    <row r="136" spans="1:7" ht="26.45" customHeight="1" thickBot="1" thickTop="1">
      <c r="A136" s="81">
        <v>111</v>
      </c>
      <c r="B136" s="82" t="str">
        <f>_xlfn.IFERROR(VLOOKUP($A136,'Supplier Tab'!$A$10:$T$209,3,FALSE)," ")</f>
        <v xml:space="preserve"> </v>
      </c>
      <c r="C136" s="83" t="str">
        <f>_xlfn.IFERROR(VLOOKUP($B136,'Supplier Tab'!$C$10:$T$209,10,FALSE)," ")</f>
        <v xml:space="preserve"> </v>
      </c>
      <c r="D136" s="84" t="str">
        <f>_xlfn.IFERROR(VLOOKUP($B136,'Supplier Tab'!$C$10:$T$209,9,FALSE)," ")</f>
        <v xml:space="preserve"> </v>
      </c>
      <c r="E136" s="85" t="e">
        <f>_XLFN.IFS('Supplier Tab'!$F$5="yes",_xlfn.IFERROR(VLOOKUP($B136,'Supplier Tab'!$C$10:$T$209,4,FALSE)," "),'Supplier Tab'!$F$5="No",_xlfn.IFERROR(VLOOKUP($B136,'Supplier Tab'!$C$10:$T$209,5,FALSE)," "))</f>
        <v>#N/A</v>
      </c>
      <c r="F136" s="10"/>
      <c r="G136" s="8"/>
    </row>
    <row r="137" spans="1:7" ht="26.45" customHeight="1" thickBot="1" thickTop="1">
      <c r="A137" s="81">
        <v>112</v>
      </c>
      <c r="B137" s="82" t="str">
        <f>_xlfn.IFERROR(VLOOKUP($A137,'Supplier Tab'!$A$10:$T$209,3,FALSE)," ")</f>
        <v xml:space="preserve"> </v>
      </c>
      <c r="C137" s="83" t="str">
        <f>_xlfn.IFERROR(VLOOKUP($B137,'Supplier Tab'!$C$10:$T$209,10,FALSE)," ")</f>
        <v xml:space="preserve"> </v>
      </c>
      <c r="D137" s="84" t="str">
        <f>_xlfn.IFERROR(VLOOKUP($B137,'Supplier Tab'!$C$10:$T$209,9,FALSE)," ")</f>
        <v xml:space="preserve"> </v>
      </c>
      <c r="E137" s="85" t="e">
        <f>_XLFN.IFS('Supplier Tab'!$F$5="yes",_xlfn.IFERROR(VLOOKUP($B137,'Supplier Tab'!$C$10:$T$209,4,FALSE)," "),'Supplier Tab'!$F$5="No",_xlfn.IFERROR(VLOOKUP($B137,'Supplier Tab'!$C$10:$T$209,5,FALSE)," "))</f>
        <v>#N/A</v>
      </c>
      <c r="F137" s="10"/>
      <c r="G137" s="8"/>
    </row>
    <row r="138" spans="1:7" ht="26.45" customHeight="1" thickBot="1" thickTop="1">
      <c r="A138" s="81">
        <v>113</v>
      </c>
      <c r="B138" s="82" t="str">
        <f>_xlfn.IFERROR(VLOOKUP($A138,'Supplier Tab'!$A$10:$T$209,3,FALSE)," ")</f>
        <v xml:space="preserve"> </v>
      </c>
      <c r="C138" s="83" t="str">
        <f>_xlfn.IFERROR(VLOOKUP($B138,'Supplier Tab'!$C$10:$T$209,10,FALSE)," ")</f>
        <v xml:space="preserve"> </v>
      </c>
      <c r="D138" s="84" t="str">
        <f>_xlfn.IFERROR(VLOOKUP($B138,'Supplier Tab'!$C$10:$T$209,9,FALSE)," ")</f>
        <v xml:space="preserve"> </v>
      </c>
      <c r="E138" s="85" t="e">
        <f>_XLFN.IFS('Supplier Tab'!$F$5="yes",_xlfn.IFERROR(VLOOKUP($B138,'Supplier Tab'!$C$10:$T$209,4,FALSE)," "),'Supplier Tab'!$F$5="No",_xlfn.IFERROR(VLOOKUP($B138,'Supplier Tab'!$C$10:$T$209,5,FALSE)," "))</f>
        <v>#N/A</v>
      </c>
      <c r="F138" s="10"/>
      <c r="G138" s="8"/>
    </row>
    <row r="139" spans="1:7" ht="26.45" customHeight="1" thickBot="1" thickTop="1">
      <c r="A139" s="81">
        <v>114</v>
      </c>
      <c r="B139" s="82" t="str">
        <f>_xlfn.IFERROR(VLOOKUP($A139,'Supplier Tab'!$A$10:$T$209,3,FALSE)," ")</f>
        <v xml:space="preserve"> </v>
      </c>
      <c r="C139" s="83" t="str">
        <f>_xlfn.IFERROR(VLOOKUP($B139,'Supplier Tab'!$C$10:$T$209,10,FALSE)," ")</f>
        <v xml:space="preserve"> </v>
      </c>
      <c r="D139" s="84" t="str">
        <f>_xlfn.IFERROR(VLOOKUP($B139,'Supplier Tab'!$C$10:$T$209,9,FALSE)," ")</f>
        <v xml:space="preserve"> </v>
      </c>
      <c r="E139" s="85" t="e">
        <f>_XLFN.IFS('Supplier Tab'!$F$5="yes",_xlfn.IFERROR(VLOOKUP($B139,'Supplier Tab'!$C$10:$T$209,4,FALSE)," "),'Supplier Tab'!$F$5="No",_xlfn.IFERROR(VLOOKUP($B139,'Supplier Tab'!$C$10:$T$209,5,FALSE)," "))</f>
        <v>#N/A</v>
      </c>
      <c r="F139" s="10"/>
      <c r="G139" s="8"/>
    </row>
    <row r="140" spans="1:7" ht="26.45" customHeight="1" thickBot="1" thickTop="1">
      <c r="A140" s="81">
        <v>115</v>
      </c>
      <c r="B140" s="82" t="str">
        <f>_xlfn.IFERROR(VLOOKUP($A140,'Supplier Tab'!$A$10:$T$209,3,FALSE)," ")</f>
        <v xml:space="preserve"> </v>
      </c>
      <c r="C140" s="83" t="str">
        <f>_xlfn.IFERROR(VLOOKUP($B140,'Supplier Tab'!$C$10:$T$209,10,FALSE)," ")</f>
        <v xml:space="preserve"> </v>
      </c>
      <c r="D140" s="84" t="str">
        <f>_xlfn.IFERROR(VLOOKUP($B140,'Supplier Tab'!$C$10:$T$209,9,FALSE)," ")</f>
        <v xml:space="preserve"> </v>
      </c>
      <c r="E140" s="85" t="e">
        <f>_XLFN.IFS('Supplier Tab'!$F$5="yes",_xlfn.IFERROR(VLOOKUP($B140,'Supplier Tab'!$C$10:$T$209,4,FALSE)," "),'Supplier Tab'!$F$5="No",_xlfn.IFERROR(VLOOKUP($B140,'Supplier Tab'!$C$10:$T$209,5,FALSE)," "))</f>
        <v>#N/A</v>
      </c>
      <c r="F140" s="10"/>
      <c r="G140" s="8"/>
    </row>
    <row r="141" spans="1:7" ht="26.45" customHeight="1" thickBot="1" thickTop="1">
      <c r="A141" s="81">
        <v>116</v>
      </c>
      <c r="B141" s="82" t="str">
        <f>_xlfn.IFERROR(VLOOKUP($A141,'Supplier Tab'!$A$10:$T$209,3,FALSE)," ")</f>
        <v xml:space="preserve"> </v>
      </c>
      <c r="C141" s="83" t="str">
        <f>_xlfn.IFERROR(VLOOKUP($B141,'Supplier Tab'!$C$10:$T$209,10,FALSE)," ")</f>
        <v xml:space="preserve"> </v>
      </c>
      <c r="D141" s="84" t="str">
        <f>_xlfn.IFERROR(VLOOKUP($B141,'Supplier Tab'!$C$10:$T$209,9,FALSE)," ")</f>
        <v xml:space="preserve"> </v>
      </c>
      <c r="E141" s="85" t="e">
        <f>_XLFN.IFS('Supplier Tab'!$F$5="yes",_xlfn.IFERROR(VLOOKUP($B141,'Supplier Tab'!$C$10:$T$209,4,FALSE)," "),'Supplier Tab'!$F$5="No",_xlfn.IFERROR(VLOOKUP($B141,'Supplier Tab'!$C$10:$T$209,5,FALSE)," "))</f>
        <v>#N/A</v>
      </c>
      <c r="F141" s="10"/>
      <c r="G141" s="8"/>
    </row>
    <row r="142" spans="1:7" ht="26.45" customHeight="1" thickBot="1" thickTop="1">
      <c r="A142" s="81">
        <v>117</v>
      </c>
      <c r="B142" s="82" t="str">
        <f>_xlfn.IFERROR(VLOOKUP($A142,'Supplier Tab'!$A$10:$T$209,3,FALSE)," ")</f>
        <v xml:space="preserve"> </v>
      </c>
      <c r="C142" s="83" t="str">
        <f>_xlfn.IFERROR(VLOOKUP($B142,'Supplier Tab'!$C$10:$T$209,10,FALSE)," ")</f>
        <v xml:space="preserve"> </v>
      </c>
      <c r="D142" s="84" t="str">
        <f>_xlfn.IFERROR(VLOOKUP($B142,'Supplier Tab'!$C$10:$T$209,9,FALSE)," ")</f>
        <v xml:space="preserve"> </v>
      </c>
      <c r="E142" s="85" t="e">
        <f>_XLFN.IFS('Supplier Tab'!$F$5="yes",_xlfn.IFERROR(VLOOKUP($B142,'Supplier Tab'!$C$10:$T$209,4,FALSE)," "),'Supplier Tab'!$F$5="No",_xlfn.IFERROR(VLOOKUP($B142,'Supplier Tab'!$C$10:$T$209,5,FALSE)," "))</f>
        <v>#N/A</v>
      </c>
      <c r="F142" s="10"/>
      <c r="G142" s="8"/>
    </row>
    <row r="143" spans="1:7" ht="26.45" customHeight="1" thickBot="1" thickTop="1">
      <c r="A143" s="81">
        <v>118</v>
      </c>
      <c r="B143" s="82" t="str">
        <f>_xlfn.IFERROR(VLOOKUP($A143,'Supplier Tab'!$A$10:$T$209,3,FALSE)," ")</f>
        <v xml:space="preserve"> </v>
      </c>
      <c r="C143" s="83" t="str">
        <f>_xlfn.IFERROR(VLOOKUP($B143,'Supplier Tab'!$C$10:$T$209,10,FALSE)," ")</f>
        <v xml:space="preserve"> </v>
      </c>
      <c r="D143" s="84" t="str">
        <f>_xlfn.IFERROR(VLOOKUP($B143,'Supplier Tab'!$C$10:$T$209,9,FALSE)," ")</f>
        <v xml:space="preserve"> </v>
      </c>
      <c r="E143" s="85" t="e">
        <f>_XLFN.IFS('Supplier Tab'!$F$5="yes",_xlfn.IFERROR(VLOOKUP($B143,'Supplier Tab'!$C$10:$T$209,4,FALSE)," "),'Supplier Tab'!$F$5="No",_xlfn.IFERROR(VLOOKUP($B143,'Supplier Tab'!$C$10:$T$209,5,FALSE)," "))</f>
        <v>#N/A</v>
      </c>
      <c r="F143" s="10"/>
      <c r="G143" s="8"/>
    </row>
    <row r="144" spans="1:7" ht="26.45" customHeight="1" thickBot="1" thickTop="1">
      <c r="A144" s="81">
        <v>119</v>
      </c>
      <c r="B144" s="82" t="str">
        <f>_xlfn.IFERROR(VLOOKUP($A144,'Supplier Tab'!$A$10:$T$209,3,FALSE)," ")</f>
        <v xml:space="preserve"> </v>
      </c>
      <c r="C144" s="83" t="str">
        <f>_xlfn.IFERROR(VLOOKUP($B144,'Supplier Tab'!$C$10:$T$209,10,FALSE)," ")</f>
        <v xml:space="preserve"> </v>
      </c>
      <c r="D144" s="84" t="str">
        <f>_xlfn.IFERROR(VLOOKUP($B144,'Supplier Tab'!$C$10:$T$209,9,FALSE)," ")</f>
        <v xml:space="preserve"> </v>
      </c>
      <c r="E144" s="85" t="e">
        <f>_XLFN.IFS('Supplier Tab'!$F$5="yes",_xlfn.IFERROR(VLOOKUP($B144,'Supplier Tab'!$C$10:$T$209,4,FALSE)," "),'Supplier Tab'!$F$5="No",_xlfn.IFERROR(VLOOKUP($B144,'Supplier Tab'!$C$10:$T$209,5,FALSE)," "))</f>
        <v>#N/A</v>
      </c>
      <c r="F144" s="10"/>
      <c r="G144" s="8"/>
    </row>
    <row r="145" spans="1:7" ht="26.45" customHeight="1" thickBot="1" thickTop="1">
      <c r="A145" s="81">
        <v>120</v>
      </c>
      <c r="B145" s="82" t="str">
        <f>_xlfn.IFERROR(VLOOKUP($A145,'Supplier Tab'!$A$10:$T$209,3,FALSE)," ")</f>
        <v xml:space="preserve"> </v>
      </c>
      <c r="C145" s="83" t="str">
        <f>_xlfn.IFERROR(VLOOKUP($B145,'Supplier Tab'!$C$10:$T$209,10,FALSE)," ")</f>
        <v xml:space="preserve"> </v>
      </c>
      <c r="D145" s="84" t="str">
        <f>_xlfn.IFERROR(VLOOKUP($B145,'Supplier Tab'!$C$10:$T$209,9,FALSE)," ")</f>
        <v xml:space="preserve"> </v>
      </c>
      <c r="E145" s="85" t="e">
        <f>_XLFN.IFS('Supplier Tab'!$F$5="yes",_xlfn.IFERROR(VLOOKUP($B145,'Supplier Tab'!$C$10:$T$209,4,FALSE)," "),'Supplier Tab'!$F$5="No",_xlfn.IFERROR(VLOOKUP($B145,'Supplier Tab'!$C$10:$T$209,5,FALSE)," "))</f>
        <v>#N/A</v>
      </c>
      <c r="F145" s="10"/>
      <c r="G145" s="8"/>
    </row>
    <row r="146" spans="1:7" ht="26.45" customHeight="1" thickBot="1" thickTop="1">
      <c r="A146" s="81">
        <v>121</v>
      </c>
      <c r="B146" s="82" t="str">
        <f>_xlfn.IFERROR(VLOOKUP($A146,'Supplier Tab'!$A$10:$T$209,3,FALSE)," ")</f>
        <v xml:space="preserve"> </v>
      </c>
      <c r="C146" s="83" t="str">
        <f>_xlfn.IFERROR(VLOOKUP($B146,'Supplier Tab'!$C$10:$T$209,10,FALSE)," ")</f>
        <v xml:space="preserve"> </v>
      </c>
      <c r="D146" s="84" t="str">
        <f>_xlfn.IFERROR(VLOOKUP($B146,'Supplier Tab'!$C$10:$T$209,9,FALSE)," ")</f>
        <v xml:space="preserve"> </v>
      </c>
      <c r="E146" s="85" t="e">
        <f>_XLFN.IFS('Supplier Tab'!$F$5="yes",_xlfn.IFERROR(VLOOKUP($B146,'Supplier Tab'!$C$10:$T$209,4,FALSE)," "),'Supplier Tab'!$F$5="No",_xlfn.IFERROR(VLOOKUP($B146,'Supplier Tab'!$C$10:$T$209,5,FALSE)," "))</f>
        <v>#N/A</v>
      </c>
      <c r="F146" s="10"/>
      <c r="G146" s="8"/>
    </row>
    <row r="147" spans="1:7" ht="26.45" customHeight="1" thickBot="1" thickTop="1">
      <c r="A147" s="81">
        <v>122</v>
      </c>
      <c r="B147" s="82" t="str">
        <f>_xlfn.IFERROR(VLOOKUP($A147,'Supplier Tab'!$A$10:$T$209,3,FALSE)," ")</f>
        <v xml:space="preserve"> </v>
      </c>
      <c r="C147" s="83" t="str">
        <f>_xlfn.IFERROR(VLOOKUP($B147,'Supplier Tab'!$C$10:$T$209,10,FALSE)," ")</f>
        <v xml:space="preserve"> </v>
      </c>
      <c r="D147" s="84" t="str">
        <f>_xlfn.IFERROR(VLOOKUP($B147,'Supplier Tab'!$C$10:$T$209,9,FALSE)," ")</f>
        <v xml:space="preserve"> </v>
      </c>
      <c r="E147" s="85" t="e">
        <f>_XLFN.IFS('Supplier Tab'!$F$5="yes",_xlfn.IFERROR(VLOOKUP($B147,'Supplier Tab'!$C$10:$T$209,4,FALSE)," "),'Supplier Tab'!$F$5="No",_xlfn.IFERROR(VLOOKUP($B147,'Supplier Tab'!$C$10:$T$209,5,FALSE)," "))</f>
        <v>#N/A</v>
      </c>
      <c r="F147" s="10"/>
      <c r="G147" s="8"/>
    </row>
    <row r="148" spans="1:7" ht="26.45" customHeight="1" thickBot="1" thickTop="1">
      <c r="A148" s="81">
        <v>123</v>
      </c>
      <c r="B148" s="82" t="str">
        <f>_xlfn.IFERROR(VLOOKUP($A148,'Supplier Tab'!$A$10:$T$209,3,FALSE)," ")</f>
        <v xml:space="preserve"> </v>
      </c>
      <c r="C148" s="83" t="str">
        <f>_xlfn.IFERROR(VLOOKUP($B148,'Supplier Tab'!$C$10:$T$209,10,FALSE)," ")</f>
        <v xml:space="preserve"> </v>
      </c>
      <c r="D148" s="84" t="str">
        <f>_xlfn.IFERROR(VLOOKUP($B148,'Supplier Tab'!$C$10:$T$209,9,FALSE)," ")</f>
        <v xml:space="preserve"> </v>
      </c>
      <c r="E148" s="85" t="e">
        <f>_XLFN.IFS('Supplier Tab'!$F$5="yes",_xlfn.IFERROR(VLOOKUP($B148,'Supplier Tab'!$C$10:$T$209,4,FALSE)," "),'Supplier Tab'!$F$5="No",_xlfn.IFERROR(VLOOKUP($B148,'Supplier Tab'!$C$10:$T$209,5,FALSE)," "))</f>
        <v>#N/A</v>
      </c>
      <c r="F148" s="10"/>
      <c r="G148" s="8"/>
    </row>
    <row r="149" spans="1:7" ht="26.45" customHeight="1" thickBot="1" thickTop="1">
      <c r="A149" s="81">
        <v>124</v>
      </c>
      <c r="B149" s="82" t="str">
        <f>_xlfn.IFERROR(VLOOKUP($A149,'Supplier Tab'!$A$10:$T$209,3,FALSE)," ")</f>
        <v xml:space="preserve"> </v>
      </c>
      <c r="C149" s="83" t="str">
        <f>_xlfn.IFERROR(VLOOKUP($B149,'Supplier Tab'!$C$10:$T$209,10,FALSE)," ")</f>
        <v xml:space="preserve"> </v>
      </c>
      <c r="D149" s="84" t="str">
        <f>_xlfn.IFERROR(VLOOKUP($B149,'Supplier Tab'!$C$10:$T$209,9,FALSE)," ")</f>
        <v xml:space="preserve"> </v>
      </c>
      <c r="E149" s="85" t="e">
        <f>_XLFN.IFS('Supplier Tab'!$F$5="yes",_xlfn.IFERROR(VLOOKUP($B149,'Supplier Tab'!$C$10:$T$209,4,FALSE)," "),'Supplier Tab'!$F$5="No",_xlfn.IFERROR(VLOOKUP($B149,'Supplier Tab'!$C$10:$T$209,5,FALSE)," "))</f>
        <v>#N/A</v>
      </c>
      <c r="F149" s="10"/>
      <c r="G149" s="8"/>
    </row>
    <row r="150" spans="1:7" ht="26.45" customHeight="1" thickBot="1" thickTop="1">
      <c r="A150" s="81">
        <v>125</v>
      </c>
      <c r="B150" s="82" t="str">
        <f>_xlfn.IFERROR(VLOOKUP($A150,'Supplier Tab'!$A$10:$T$209,3,FALSE)," ")</f>
        <v xml:space="preserve"> </v>
      </c>
      <c r="C150" s="83" t="str">
        <f>_xlfn.IFERROR(VLOOKUP($B150,'Supplier Tab'!$C$10:$T$209,10,FALSE)," ")</f>
        <v xml:space="preserve"> </v>
      </c>
      <c r="D150" s="84" t="str">
        <f>_xlfn.IFERROR(VLOOKUP($B150,'Supplier Tab'!$C$10:$T$209,9,FALSE)," ")</f>
        <v xml:space="preserve"> </v>
      </c>
      <c r="E150" s="85" t="e">
        <f>_XLFN.IFS('Supplier Tab'!$F$5="yes",_xlfn.IFERROR(VLOOKUP($B150,'Supplier Tab'!$C$10:$T$209,4,FALSE)," "),'Supplier Tab'!$F$5="No",_xlfn.IFERROR(VLOOKUP($B150,'Supplier Tab'!$C$10:$T$209,5,FALSE)," "))</f>
        <v>#N/A</v>
      </c>
      <c r="F150" s="10"/>
      <c r="G150" s="8"/>
    </row>
    <row r="151" spans="1:7" ht="26.45" customHeight="1" thickBot="1" thickTop="1">
      <c r="A151" s="81">
        <v>126</v>
      </c>
      <c r="B151" s="82" t="str">
        <f>_xlfn.IFERROR(VLOOKUP($A151,'Supplier Tab'!$A$10:$T$209,3,FALSE)," ")</f>
        <v xml:space="preserve"> </v>
      </c>
      <c r="C151" s="83" t="str">
        <f>_xlfn.IFERROR(VLOOKUP($B151,'Supplier Tab'!$C$10:$T$209,10,FALSE)," ")</f>
        <v xml:space="preserve"> </v>
      </c>
      <c r="D151" s="84" t="str">
        <f>_xlfn.IFERROR(VLOOKUP($B151,'Supplier Tab'!$C$10:$T$209,9,FALSE)," ")</f>
        <v xml:space="preserve"> </v>
      </c>
      <c r="E151" s="85" t="e">
        <f>_XLFN.IFS('Supplier Tab'!$F$5="yes",_xlfn.IFERROR(VLOOKUP($B151,'Supplier Tab'!$C$10:$T$209,4,FALSE)," "),'Supplier Tab'!$F$5="No",_xlfn.IFERROR(VLOOKUP($B151,'Supplier Tab'!$C$10:$T$209,5,FALSE)," "))</f>
        <v>#N/A</v>
      </c>
      <c r="F151" s="10"/>
      <c r="G151" s="8"/>
    </row>
    <row r="152" spans="1:7" ht="26.45" customHeight="1" thickBot="1" thickTop="1">
      <c r="A152" s="81">
        <v>127</v>
      </c>
      <c r="B152" s="82" t="str">
        <f>_xlfn.IFERROR(VLOOKUP($A152,'Supplier Tab'!$A$10:$T$209,3,FALSE)," ")</f>
        <v xml:space="preserve"> </v>
      </c>
      <c r="C152" s="83" t="str">
        <f>_xlfn.IFERROR(VLOOKUP($B152,'Supplier Tab'!$C$10:$T$209,10,FALSE)," ")</f>
        <v xml:space="preserve"> </v>
      </c>
      <c r="D152" s="84" t="str">
        <f>_xlfn.IFERROR(VLOOKUP($B152,'Supplier Tab'!$C$10:$T$209,9,FALSE)," ")</f>
        <v xml:space="preserve"> </v>
      </c>
      <c r="E152" s="85" t="e">
        <f>_XLFN.IFS('Supplier Tab'!$F$5="yes",_xlfn.IFERROR(VLOOKUP($B152,'Supplier Tab'!$C$10:$T$209,4,FALSE)," "),'Supplier Tab'!$F$5="No",_xlfn.IFERROR(VLOOKUP($B152,'Supplier Tab'!$C$10:$T$209,5,FALSE)," "))</f>
        <v>#N/A</v>
      </c>
      <c r="F152" s="10"/>
      <c r="G152" s="8"/>
    </row>
    <row r="153" spans="1:7" ht="26.45" customHeight="1" thickBot="1" thickTop="1">
      <c r="A153" s="81">
        <v>128</v>
      </c>
      <c r="B153" s="82" t="str">
        <f>_xlfn.IFERROR(VLOOKUP($A153,'Supplier Tab'!$A$10:$T$209,3,FALSE)," ")</f>
        <v xml:space="preserve"> </v>
      </c>
      <c r="C153" s="83" t="str">
        <f>_xlfn.IFERROR(VLOOKUP($B153,'Supplier Tab'!$C$10:$T$209,10,FALSE)," ")</f>
        <v xml:space="preserve"> </v>
      </c>
      <c r="D153" s="84" t="str">
        <f>_xlfn.IFERROR(VLOOKUP($B153,'Supplier Tab'!$C$10:$T$209,9,FALSE)," ")</f>
        <v xml:space="preserve"> </v>
      </c>
      <c r="E153" s="85" t="e">
        <f>_XLFN.IFS('Supplier Tab'!$F$5="yes",_xlfn.IFERROR(VLOOKUP($B153,'Supplier Tab'!$C$10:$T$209,4,FALSE)," "),'Supplier Tab'!$F$5="No",_xlfn.IFERROR(VLOOKUP($B153,'Supplier Tab'!$C$10:$T$209,5,FALSE)," "))</f>
        <v>#N/A</v>
      </c>
      <c r="F153" s="10"/>
      <c r="G153" s="8"/>
    </row>
    <row r="154" spans="1:7" ht="26.45" customHeight="1" thickBot="1" thickTop="1">
      <c r="A154" s="81">
        <v>129</v>
      </c>
      <c r="B154" s="82" t="str">
        <f>_xlfn.IFERROR(VLOOKUP($A154,'Supplier Tab'!$A$10:$T$209,3,FALSE)," ")</f>
        <v xml:space="preserve"> </v>
      </c>
      <c r="C154" s="83" t="str">
        <f>_xlfn.IFERROR(VLOOKUP($B154,'Supplier Tab'!$C$10:$T$209,10,FALSE)," ")</f>
        <v xml:space="preserve"> </v>
      </c>
      <c r="D154" s="84" t="str">
        <f>_xlfn.IFERROR(VLOOKUP($B154,'Supplier Tab'!$C$10:$T$209,9,FALSE)," ")</f>
        <v xml:space="preserve"> </v>
      </c>
      <c r="E154" s="85" t="e">
        <f>_XLFN.IFS('Supplier Tab'!$F$5="yes",_xlfn.IFERROR(VLOOKUP($B154,'Supplier Tab'!$C$10:$T$209,4,FALSE)," "),'Supplier Tab'!$F$5="No",_xlfn.IFERROR(VLOOKUP($B154,'Supplier Tab'!$C$10:$T$209,5,FALSE)," "))</f>
        <v>#N/A</v>
      </c>
      <c r="F154" s="10"/>
      <c r="G154" s="8"/>
    </row>
    <row r="155" spans="1:7" ht="26.45" customHeight="1" thickBot="1" thickTop="1">
      <c r="A155" s="81">
        <v>130</v>
      </c>
      <c r="B155" s="82" t="str">
        <f>_xlfn.IFERROR(VLOOKUP($A155,'Supplier Tab'!$A$10:$T$209,3,FALSE)," ")</f>
        <v xml:space="preserve"> </v>
      </c>
      <c r="C155" s="83" t="str">
        <f>_xlfn.IFERROR(VLOOKUP($B155,'Supplier Tab'!$C$10:$T$209,10,FALSE)," ")</f>
        <v xml:space="preserve"> </v>
      </c>
      <c r="D155" s="84" t="str">
        <f>_xlfn.IFERROR(VLOOKUP($B155,'Supplier Tab'!$C$10:$T$209,9,FALSE)," ")</f>
        <v xml:space="preserve"> </v>
      </c>
      <c r="E155" s="85" t="e">
        <f>_XLFN.IFS('Supplier Tab'!$F$5="yes",_xlfn.IFERROR(VLOOKUP($B155,'Supplier Tab'!$C$10:$T$209,4,FALSE)," "),'Supplier Tab'!$F$5="No",_xlfn.IFERROR(VLOOKUP($B155,'Supplier Tab'!$C$10:$T$209,5,FALSE)," "))</f>
        <v>#N/A</v>
      </c>
      <c r="F155" s="10"/>
      <c r="G155" s="8"/>
    </row>
    <row r="156" spans="1:7" ht="26.45" customHeight="1" thickBot="1" thickTop="1">
      <c r="A156" s="81">
        <v>131</v>
      </c>
      <c r="B156" s="82" t="str">
        <f>_xlfn.IFERROR(VLOOKUP($A156,'Supplier Tab'!$A$10:$T$209,3,FALSE)," ")</f>
        <v xml:space="preserve"> </v>
      </c>
      <c r="C156" s="83" t="str">
        <f>_xlfn.IFERROR(VLOOKUP($B156,'Supplier Tab'!$C$10:$T$209,10,FALSE)," ")</f>
        <v xml:space="preserve"> </v>
      </c>
      <c r="D156" s="84" t="str">
        <f>_xlfn.IFERROR(VLOOKUP($B156,'Supplier Tab'!$C$10:$T$209,9,FALSE)," ")</f>
        <v xml:space="preserve"> </v>
      </c>
      <c r="E156" s="85" t="e">
        <f>_XLFN.IFS('Supplier Tab'!$F$5="yes",_xlfn.IFERROR(VLOOKUP($B156,'Supplier Tab'!$C$10:$T$209,4,FALSE)," "),'Supplier Tab'!$F$5="No",_xlfn.IFERROR(VLOOKUP($B156,'Supplier Tab'!$C$10:$T$209,5,FALSE)," "))</f>
        <v>#N/A</v>
      </c>
      <c r="F156" s="10"/>
      <c r="G156" s="8"/>
    </row>
    <row r="157" spans="1:7" ht="26.45" customHeight="1" thickBot="1" thickTop="1">
      <c r="A157" s="81">
        <v>132</v>
      </c>
      <c r="B157" s="82" t="str">
        <f>_xlfn.IFERROR(VLOOKUP($A157,'Supplier Tab'!$A$10:$T$209,3,FALSE)," ")</f>
        <v xml:space="preserve"> </v>
      </c>
      <c r="C157" s="83" t="str">
        <f>_xlfn.IFERROR(VLOOKUP($B157,'Supplier Tab'!$C$10:$T$209,10,FALSE)," ")</f>
        <v xml:space="preserve"> </v>
      </c>
      <c r="D157" s="84" t="str">
        <f>_xlfn.IFERROR(VLOOKUP($B157,'Supplier Tab'!$C$10:$T$209,9,FALSE)," ")</f>
        <v xml:space="preserve"> </v>
      </c>
      <c r="E157" s="85" t="e">
        <f>_XLFN.IFS('Supplier Tab'!$F$5="yes",_xlfn.IFERROR(VLOOKUP($B157,'Supplier Tab'!$C$10:$T$209,4,FALSE)," "),'Supplier Tab'!$F$5="No",_xlfn.IFERROR(VLOOKUP($B157,'Supplier Tab'!$C$10:$T$209,5,FALSE)," "))</f>
        <v>#N/A</v>
      </c>
      <c r="F157" s="10"/>
      <c r="G157" s="8"/>
    </row>
    <row r="158" spans="1:7" ht="26.45" customHeight="1" thickBot="1" thickTop="1">
      <c r="A158" s="81">
        <v>133</v>
      </c>
      <c r="B158" s="82" t="str">
        <f>_xlfn.IFERROR(VLOOKUP($A158,'Supplier Tab'!$A$10:$T$209,3,FALSE)," ")</f>
        <v xml:space="preserve"> </v>
      </c>
      <c r="C158" s="83" t="str">
        <f>_xlfn.IFERROR(VLOOKUP($B158,'Supplier Tab'!$C$10:$T$209,10,FALSE)," ")</f>
        <v xml:space="preserve"> </v>
      </c>
      <c r="D158" s="84" t="str">
        <f>_xlfn.IFERROR(VLOOKUP($B158,'Supplier Tab'!$C$10:$T$209,9,FALSE)," ")</f>
        <v xml:space="preserve"> </v>
      </c>
      <c r="E158" s="85" t="e">
        <f>_XLFN.IFS('Supplier Tab'!$F$5="yes",_xlfn.IFERROR(VLOOKUP($B158,'Supplier Tab'!$C$10:$T$209,4,FALSE)," "),'Supplier Tab'!$F$5="No",_xlfn.IFERROR(VLOOKUP($B158,'Supplier Tab'!$C$10:$T$209,5,FALSE)," "))</f>
        <v>#N/A</v>
      </c>
      <c r="F158" s="10"/>
      <c r="G158" s="8"/>
    </row>
    <row r="159" spans="1:7" ht="26.45" customHeight="1" thickBot="1" thickTop="1">
      <c r="A159" s="81">
        <v>134</v>
      </c>
      <c r="B159" s="82" t="str">
        <f>_xlfn.IFERROR(VLOOKUP($A159,'Supplier Tab'!$A$10:$T$209,3,FALSE)," ")</f>
        <v xml:space="preserve"> </v>
      </c>
      <c r="C159" s="83" t="str">
        <f>_xlfn.IFERROR(VLOOKUP($B159,'Supplier Tab'!$C$10:$T$209,10,FALSE)," ")</f>
        <v xml:space="preserve"> </v>
      </c>
      <c r="D159" s="84" t="str">
        <f>_xlfn.IFERROR(VLOOKUP($B159,'Supplier Tab'!$C$10:$T$209,9,FALSE)," ")</f>
        <v xml:space="preserve"> </v>
      </c>
      <c r="E159" s="85" t="e">
        <f>_XLFN.IFS('Supplier Tab'!$F$5="yes",_xlfn.IFERROR(VLOOKUP($B159,'Supplier Tab'!$C$10:$T$209,4,FALSE)," "),'Supplier Tab'!$F$5="No",_xlfn.IFERROR(VLOOKUP($B159,'Supplier Tab'!$C$10:$T$209,5,FALSE)," "))</f>
        <v>#N/A</v>
      </c>
      <c r="F159" s="10"/>
      <c r="G159" s="8"/>
    </row>
    <row r="160" spans="1:7" ht="26.45" customHeight="1" thickBot="1" thickTop="1">
      <c r="A160" s="81">
        <v>135</v>
      </c>
      <c r="B160" s="82" t="str">
        <f>_xlfn.IFERROR(VLOOKUP($A160,'Supplier Tab'!$A$10:$T$209,3,FALSE)," ")</f>
        <v xml:space="preserve"> </v>
      </c>
      <c r="C160" s="83" t="str">
        <f>_xlfn.IFERROR(VLOOKUP($B160,'Supplier Tab'!$C$10:$T$209,10,FALSE)," ")</f>
        <v xml:space="preserve"> </v>
      </c>
      <c r="D160" s="84" t="str">
        <f>_xlfn.IFERROR(VLOOKUP($B160,'Supplier Tab'!$C$10:$T$209,9,FALSE)," ")</f>
        <v xml:space="preserve"> </v>
      </c>
      <c r="E160" s="85" t="e">
        <f>_XLFN.IFS('Supplier Tab'!$F$5="yes",_xlfn.IFERROR(VLOOKUP($B160,'Supplier Tab'!$C$10:$T$209,4,FALSE)," "),'Supplier Tab'!$F$5="No",_xlfn.IFERROR(VLOOKUP($B160,'Supplier Tab'!$C$10:$T$209,5,FALSE)," "))</f>
        <v>#N/A</v>
      </c>
      <c r="F160" s="10"/>
      <c r="G160" s="8"/>
    </row>
    <row r="161" spans="1:7" ht="26.45" customHeight="1" thickBot="1" thickTop="1">
      <c r="A161" s="81">
        <v>136</v>
      </c>
      <c r="B161" s="82" t="str">
        <f>_xlfn.IFERROR(VLOOKUP($A161,'Supplier Tab'!$A$10:$T$209,3,FALSE)," ")</f>
        <v xml:space="preserve"> </v>
      </c>
      <c r="C161" s="83" t="str">
        <f>_xlfn.IFERROR(VLOOKUP($B161,'Supplier Tab'!$C$10:$T$209,10,FALSE)," ")</f>
        <v xml:space="preserve"> </v>
      </c>
      <c r="D161" s="84" t="str">
        <f>_xlfn.IFERROR(VLOOKUP($B161,'Supplier Tab'!$C$10:$T$209,9,FALSE)," ")</f>
        <v xml:space="preserve"> </v>
      </c>
      <c r="E161" s="85" t="e">
        <f>_XLFN.IFS('Supplier Tab'!$F$5="yes",_xlfn.IFERROR(VLOOKUP($B161,'Supplier Tab'!$C$10:$T$209,4,FALSE)," "),'Supplier Tab'!$F$5="No",_xlfn.IFERROR(VLOOKUP($B161,'Supplier Tab'!$C$10:$T$209,5,FALSE)," "))</f>
        <v>#N/A</v>
      </c>
      <c r="F161" s="10"/>
      <c r="G161" s="8"/>
    </row>
    <row r="162" spans="1:7" ht="26.45" customHeight="1" thickBot="1" thickTop="1">
      <c r="A162" s="81">
        <v>137</v>
      </c>
      <c r="B162" s="82" t="str">
        <f>_xlfn.IFERROR(VLOOKUP($A162,'Supplier Tab'!$A$10:$T$209,3,FALSE)," ")</f>
        <v xml:space="preserve"> </v>
      </c>
      <c r="C162" s="83" t="str">
        <f>_xlfn.IFERROR(VLOOKUP($B162,'Supplier Tab'!$C$10:$T$209,10,FALSE)," ")</f>
        <v xml:space="preserve"> </v>
      </c>
      <c r="D162" s="84" t="str">
        <f>_xlfn.IFERROR(VLOOKUP($B162,'Supplier Tab'!$C$10:$T$209,9,FALSE)," ")</f>
        <v xml:space="preserve"> </v>
      </c>
      <c r="E162" s="85" t="e">
        <f>_XLFN.IFS('Supplier Tab'!$F$5="yes",_xlfn.IFERROR(VLOOKUP($B162,'Supplier Tab'!$C$10:$T$209,4,FALSE)," "),'Supplier Tab'!$F$5="No",_xlfn.IFERROR(VLOOKUP($B162,'Supplier Tab'!$C$10:$T$209,5,FALSE)," "))</f>
        <v>#N/A</v>
      </c>
      <c r="F162" s="10"/>
      <c r="G162" s="8"/>
    </row>
    <row r="163" spans="1:7" ht="26.45" customHeight="1" thickBot="1" thickTop="1">
      <c r="A163" s="81">
        <v>138</v>
      </c>
      <c r="B163" s="82" t="str">
        <f>_xlfn.IFERROR(VLOOKUP($A163,'Supplier Tab'!$A$10:$T$209,3,FALSE)," ")</f>
        <v xml:space="preserve"> </v>
      </c>
      <c r="C163" s="83" t="str">
        <f>_xlfn.IFERROR(VLOOKUP($B163,'Supplier Tab'!$C$10:$T$209,10,FALSE)," ")</f>
        <v xml:space="preserve"> </v>
      </c>
      <c r="D163" s="84" t="str">
        <f>_xlfn.IFERROR(VLOOKUP($B163,'Supplier Tab'!$C$10:$T$209,9,FALSE)," ")</f>
        <v xml:space="preserve"> </v>
      </c>
      <c r="E163" s="85" t="e">
        <f>_XLFN.IFS('Supplier Tab'!$F$5="yes",_xlfn.IFERROR(VLOOKUP($B163,'Supplier Tab'!$C$10:$T$209,4,FALSE)," "),'Supplier Tab'!$F$5="No",_xlfn.IFERROR(VLOOKUP($B163,'Supplier Tab'!$C$10:$T$209,5,FALSE)," "))</f>
        <v>#N/A</v>
      </c>
      <c r="F163" s="10"/>
      <c r="G163" s="8"/>
    </row>
    <row r="164" spans="1:7" ht="26.45" customHeight="1" thickBot="1" thickTop="1">
      <c r="A164" s="81">
        <v>139</v>
      </c>
      <c r="B164" s="82" t="str">
        <f>_xlfn.IFERROR(VLOOKUP($A164,'Supplier Tab'!$A$10:$T$209,3,FALSE)," ")</f>
        <v xml:space="preserve"> </v>
      </c>
      <c r="C164" s="83" t="str">
        <f>_xlfn.IFERROR(VLOOKUP($B164,'Supplier Tab'!$C$10:$T$209,10,FALSE)," ")</f>
        <v xml:space="preserve"> </v>
      </c>
      <c r="D164" s="84" t="str">
        <f>_xlfn.IFERROR(VLOOKUP($B164,'Supplier Tab'!$C$10:$T$209,9,FALSE)," ")</f>
        <v xml:space="preserve"> </v>
      </c>
      <c r="E164" s="85" t="e">
        <f>_XLFN.IFS('Supplier Tab'!$F$5="yes",_xlfn.IFERROR(VLOOKUP($B164,'Supplier Tab'!$C$10:$T$209,4,FALSE)," "),'Supplier Tab'!$F$5="No",_xlfn.IFERROR(VLOOKUP($B164,'Supplier Tab'!$C$10:$T$209,5,FALSE)," "))</f>
        <v>#N/A</v>
      </c>
      <c r="F164" s="10"/>
      <c r="G164" s="8"/>
    </row>
    <row r="165" spans="1:7" ht="26.45" customHeight="1" thickBot="1" thickTop="1">
      <c r="A165" s="81">
        <v>140</v>
      </c>
      <c r="B165" s="82" t="str">
        <f>_xlfn.IFERROR(VLOOKUP($A165,'Supplier Tab'!$A$10:$T$209,3,FALSE)," ")</f>
        <v xml:space="preserve"> </v>
      </c>
      <c r="C165" s="83" t="str">
        <f>_xlfn.IFERROR(VLOOKUP($B165,'Supplier Tab'!$C$10:$T$209,10,FALSE)," ")</f>
        <v xml:space="preserve"> </v>
      </c>
      <c r="D165" s="84" t="str">
        <f>_xlfn.IFERROR(VLOOKUP($B165,'Supplier Tab'!$C$10:$T$209,9,FALSE)," ")</f>
        <v xml:space="preserve"> </v>
      </c>
      <c r="E165" s="85" t="e">
        <f>_XLFN.IFS('Supplier Tab'!$F$5="yes",_xlfn.IFERROR(VLOOKUP($B165,'Supplier Tab'!$C$10:$T$209,4,FALSE)," "),'Supplier Tab'!$F$5="No",_xlfn.IFERROR(VLOOKUP($B165,'Supplier Tab'!$C$10:$T$209,5,FALSE)," "))</f>
        <v>#N/A</v>
      </c>
      <c r="F165" s="10"/>
      <c r="G165" s="8"/>
    </row>
    <row r="166" spans="1:7" ht="26.45" customHeight="1" thickBot="1" thickTop="1">
      <c r="A166" s="81">
        <v>141</v>
      </c>
      <c r="B166" s="82" t="str">
        <f>_xlfn.IFERROR(VLOOKUP($A166,'Supplier Tab'!$A$10:$T$209,3,FALSE)," ")</f>
        <v xml:space="preserve"> </v>
      </c>
      <c r="C166" s="83" t="str">
        <f>_xlfn.IFERROR(VLOOKUP($B166,'Supplier Tab'!$C$10:$T$209,10,FALSE)," ")</f>
        <v xml:space="preserve"> </v>
      </c>
      <c r="D166" s="84" t="str">
        <f>_xlfn.IFERROR(VLOOKUP($B166,'Supplier Tab'!$C$10:$T$209,9,FALSE)," ")</f>
        <v xml:space="preserve"> </v>
      </c>
      <c r="E166" s="85" t="e">
        <f>_XLFN.IFS('Supplier Tab'!$F$5="yes",_xlfn.IFERROR(VLOOKUP($B166,'Supplier Tab'!$C$10:$T$209,4,FALSE)," "),'Supplier Tab'!$F$5="No",_xlfn.IFERROR(VLOOKUP($B166,'Supplier Tab'!$C$10:$T$209,5,FALSE)," "))</f>
        <v>#N/A</v>
      </c>
      <c r="F166" s="10"/>
      <c r="G166" s="8"/>
    </row>
    <row r="167" spans="1:7" ht="26.45" customHeight="1" thickBot="1" thickTop="1">
      <c r="A167" s="81">
        <v>142</v>
      </c>
      <c r="B167" s="82" t="str">
        <f>_xlfn.IFERROR(VLOOKUP($A167,'Supplier Tab'!$A$10:$T$209,3,FALSE)," ")</f>
        <v xml:space="preserve"> </v>
      </c>
      <c r="C167" s="83" t="str">
        <f>_xlfn.IFERROR(VLOOKUP($B167,'Supplier Tab'!$C$10:$T$209,10,FALSE)," ")</f>
        <v xml:space="preserve"> </v>
      </c>
      <c r="D167" s="84" t="str">
        <f>_xlfn.IFERROR(VLOOKUP($B167,'Supplier Tab'!$C$10:$T$209,9,FALSE)," ")</f>
        <v xml:space="preserve"> </v>
      </c>
      <c r="E167" s="85" t="e">
        <f>_XLFN.IFS('Supplier Tab'!$F$5="yes",_xlfn.IFERROR(VLOOKUP($B167,'Supplier Tab'!$C$10:$T$209,4,FALSE)," "),'Supplier Tab'!$F$5="No",_xlfn.IFERROR(VLOOKUP($B167,'Supplier Tab'!$C$10:$T$209,5,FALSE)," "))</f>
        <v>#N/A</v>
      </c>
      <c r="F167" s="10"/>
      <c r="G167" s="8"/>
    </row>
    <row r="168" spans="1:7" ht="26.45" customHeight="1" thickBot="1" thickTop="1">
      <c r="A168" s="81">
        <v>143</v>
      </c>
      <c r="B168" s="82" t="str">
        <f>_xlfn.IFERROR(VLOOKUP($A168,'Supplier Tab'!$A$10:$T$209,3,FALSE)," ")</f>
        <v xml:space="preserve"> </v>
      </c>
      <c r="C168" s="83" t="str">
        <f>_xlfn.IFERROR(VLOOKUP($B168,'Supplier Tab'!$C$10:$T$209,10,FALSE)," ")</f>
        <v xml:space="preserve"> </v>
      </c>
      <c r="D168" s="84" t="str">
        <f>_xlfn.IFERROR(VLOOKUP($B168,'Supplier Tab'!$C$10:$T$209,9,FALSE)," ")</f>
        <v xml:space="preserve"> </v>
      </c>
      <c r="E168" s="85" t="e">
        <f>_XLFN.IFS('Supplier Tab'!$F$5="yes",_xlfn.IFERROR(VLOOKUP($B168,'Supplier Tab'!$C$10:$T$209,4,FALSE)," "),'Supplier Tab'!$F$5="No",_xlfn.IFERROR(VLOOKUP($B168,'Supplier Tab'!$C$10:$T$209,5,FALSE)," "))</f>
        <v>#N/A</v>
      </c>
      <c r="F168" s="10"/>
      <c r="G168" s="8"/>
    </row>
    <row r="169" spans="1:7" ht="26.45" customHeight="1" thickBot="1" thickTop="1">
      <c r="A169" s="81">
        <v>144</v>
      </c>
      <c r="B169" s="82" t="str">
        <f>_xlfn.IFERROR(VLOOKUP($A169,'Supplier Tab'!$A$10:$T$209,3,FALSE)," ")</f>
        <v xml:space="preserve"> </v>
      </c>
      <c r="C169" s="83" t="str">
        <f>_xlfn.IFERROR(VLOOKUP($B169,'Supplier Tab'!$C$10:$T$209,10,FALSE)," ")</f>
        <v xml:space="preserve"> </v>
      </c>
      <c r="D169" s="84" t="str">
        <f>_xlfn.IFERROR(VLOOKUP($B169,'Supplier Tab'!$C$10:$T$209,9,FALSE)," ")</f>
        <v xml:space="preserve"> </v>
      </c>
      <c r="E169" s="85" t="e">
        <f>_XLFN.IFS('Supplier Tab'!$F$5="yes",_xlfn.IFERROR(VLOOKUP($B169,'Supplier Tab'!$C$10:$T$209,4,FALSE)," "),'Supplier Tab'!$F$5="No",_xlfn.IFERROR(VLOOKUP($B169,'Supplier Tab'!$C$10:$T$209,5,FALSE)," "))</f>
        <v>#N/A</v>
      </c>
      <c r="F169" s="10"/>
      <c r="G169" s="8"/>
    </row>
    <row r="170" spans="1:7" ht="26.45" customHeight="1" thickBot="1" thickTop="1">
      <c r="A170" s="81">
        <v>145</v>
      </c>
      <c r="B170" s="82" t="str">
        <f>_xlfn.IFERROR(VLOOKUP($A170,'Supplier Tab'!$A$10:$T$209,3,FALSE)," ")</f>
        <v xml:space="preserve"> </v>
      </c>
      <c r="C170" s="83" t="str">
        <f>_xlfn.IFERROR(VLOOKUP($B170,'Supplier Tab'!$C$10:$T$209,10,FALSE)," ")</f>
        <v xml:space="preserve"> </v>
      </c>
      <c r="D170" s="84" t="str">
        <f>_xlfn.IFERROR(VLOOKUP($B170,'Supplier Tab'!$C$10:$T$209,9,FALSE)," ")</f>
        <v xml:space="preserve"> </v>
      </c>
      <c r="E170" s="85" t="e">
        <f>_XLFN.IFS('Supplier Tab'!$F$5="yes",_xlfn.IFERROR(VLOOKUP($B170,'Supplier Tab'!$C$10:$T$209,4,FALSE)," "),'Supplier Tab'!$F$5="No",_xlfn.IFERROR(VLOOKUP($B170,'Supplier Tab'!$C$10:$T$209,5,FALSE)," "))</f>
        <v>#N/A</v>
      </c>
      <c r="F170" s="10"/>
      <c r="G170" s="8"/>
    </row>
    <row r="171" spans="1:7" ht="26.45" customHeight="1" thickBot="1" thickTop="1">
      <c r="A171" s="81">
        <v>146</v>
      </c>
      <c r="B171" s="82" t="str">
        <f>_xlfn.IFERROR(VLOOKUP($A171,'Supplier Tab'!$A$10:$T$209,3,FALSE)," ")</f>
        <v xml:space="preserve"> </v>
      </c>
      <c r="C171" s="83" t="str">
        <f>_xlfn.IFERROR(VLOOKUP($B171,'Supplier Tab'!$C$10:$T$209,10,FALSE)," ")</f>
        <v xml:space="preserve"> </v>
      </c>
      <c r="D171" s="84" t="str">
        <f>_xlfn.IFERROR(VLOOKUP($B171,'Supplier Tab'!$C$10:$T$209,9,FALSE)," ")</f>
        <v xml:space="preserve"> </v>
      </c>
      <c r="E171" s="85" t="e">
        <f>_XLFN.IFS('Supplier Tab'!$F$5="yes",_xlfn.IFERROR(VLOOKUP($B171,'Supplier Tab'!$C$10:$T$209,4,FALSE)," "),'Supplier Tab'!$F$5="No",_xlfn.IFERROR(VLOOKUP($B171,'Supplier Tab'!$C$10:$T$209,5,FALSE)," "))</f>
        <v>#N/A</v>
      </c>
      <c r="F171" s="10"/>
      <c r="G171" s="8"/>
    </row>
    <row r="172" spans="1:7" ht="26.45" customHeight="1" thickBot="1" thickTop="1">
      <c r="A172" s="81">
        <v>147</v>
      </c>
      <c r="B172" s="82" t="str">
        <f>_xlfn.IFERROR(VLOOKUP($A172,'Supplier Tab'!$A$10:$T$209,3,FALSE)," ")</f>
        <v xml:space="preserve"> </v>
      </c>
      <c r="C172" s="83" t="str">
        <f>_xlfn.IFERROR(VLOOKUP($B172,'Supplier Tab'!$C$10:$T$209,10,FALSE)," ")</f>
        <v xml:space="preserve"> </v>
      </c>
      <c r="D172" s="84" t="str">
        <f>_xlfn.IFERROR(VLOOKUP($B172,'Supplier Tab'!$C$10:$T$209,9,FALSE)," ")</f>
        <v xml:space="preserve"> </v>
      </c>
      <c r="E172" s="85" t="e">
        <f>_XLFN.IFS('Supplier Tab'!$F$5="yes",_xlfn.IFERROR(VLOOKUP($B172,'Supplier Tab'!$C$10:$T$209,4,FALSE)," "),'Supplier Tab'!$F$5="No",_xlfn.IFERROR(VLOOKUP($B172,'Supplier Tab'!$C$10:$T$209,5,FALSE)," "))</f>
        <v>#N/A</v>
      </c>
      <c r="F172" s="10"/>
      <c r="G172" s="8"/>
    </row>
    <row r="173" spans="1:7" ht="26.45" customHeight="1" thickBot="1" thickTop="1">
      <c r="A173" s="81">
        <v>148</v>
      </c>
      <c r="B173" s="82" t="str">
        <f>_xlfn.IFERROR(VLOOKUP($A173,'Supplier Tab'!$A$10:$T$209,3,FALSE)," ")</f>
        <v xml:space="preserve"> </v>
      </c>
      <c r="C173" s="83" t="str">
        <f>_xlfn.IFERROR(VLOOKUP($B173,'Supplier Tab'!$C$10:$T$209,10,FALSE)," ")</f>
        <v xml:space="preserve"> </v>
      </c>
      <c r="D173" s="84" t="str">
        <f>_xlfn.IFERROR(VLOOKUP($B173,'Supplier Tab'!$C$10:$T$209,9,FALSE)," ")</f>
        <v xml:space="preserve"> </v>
      </c>
      <c r="E173" s="85" t="e">
        <f>_XLFN.IFS('Supplier Tab'!$F$5="yes",_xlfn.IFERROR(VLOOKUP($B173,'Supplier Tab'!$C$10:$T$209,4,FALSE)," "),'Supplier Tab'!$F$5="No",_xlfn.IFERROR(VLOOKUP($B173,'Supplier Tab'!$C$10:$T$209,5,FALSE)," "))</f>
        <v>#N/A</v>
      </c>
      <c r="F173" s="10"/>
      <c r="G173" s="8"/>
    </row>
    <row r="174" spans="1:7" ht="26.45" customHeight="1" thickBot="1" thickTop="1">
      <c r="A174" s="81">
        <v>149</v>
      </c>
      <c r="B174" s="82" t="str">
        <f>_xlfn.IFERROR(VLOOKUP($A174,'Supplier Tab'!$A$10:$T$209,3,FALSE)," ")</f>
        <v xml:space="preserve"> </v>
      </c>
      <c r="C174" s="83" t="str">
        <f>_xlfn.IFERROR(VLOOKUP($B174,'Supplier Tab'!$C$10:$T$209,10,FALSE)," ")</f>
        <v xml:space="preserve"> </v>
      </c>
      <c r="D174" s="84" t="str">
        <f>_xlfn.IFERROR(VLOOKUP($B174,'Supplier Tab'!$C$10:$T$209,9,FALSE)," ")</f>
        <v xml:space="preserve"> </v>
      </c>
      <c r="E174" s="85" t="e">
        <f>_XLFN.IFS('Supplier Tab'!$F$5="yes",_xlfn.IFERROR(VLOOKUP($B174,'Supplier Tab'!$C$10:$T$209,4,FALSE)," "),'Supplier Tab'!$F$5="No",_xlfn.IFERROR(VLOOKUP($B174,'Supplier Tab'!$C$10:$T$209,5,FALSE)," "))</f>
        <v>#N/A</v>
      </c>
      <c r="F174" s="10"/>
      <c r="G174" s="8"/>
    </row>
    <row r="175" spans="1:7" ht="26.45" customHeight="1" thickBot="1" thickTop="1">
      <c r="A175" s="81">
        <v>150</v>
      </c>
      <c r="B175" s="82" t="str">
        <f>_xlfn.IFERROR(VLOOKUP($A175,'Supplier Tab'!$A$10:$T$209,3,FALSE)," ")</f>
        <v xml:space="preserve"> </v>
      </c>
      <c r="C175" s="83" t="str">
        <f>_xlfn.IFERROR(VLOOKUP($B175,'Supplier Tab'!$C$10:$T$209,10,FALSE)," ")</f>
        <v xml:space="preserve"> </v>
      </c>
      <c r="D175" s="84" t="str">
        <f>_xlfn.IFERROR(VLOOKUP($B175,'Supplier Tab'!$C$10:$T$209,9,FALSE)," ")</f>
        <v xml:space="preserve"> </v>
      </c>
      <c r="E175" s="85" t="e">
        <f>_XLFN.IFS('Supplier Tab'!$F$5="yes",_xlfn.IFERROR(VLOOKUP($B175,'Supplier Tab'!$C$10:$T$209,4,FALSE)," "),'Supplier Tab'!$F$5="No",_xlfn.IFERROR(VLOOKUP($B175,'Supplier Tab'!$C$10:$T$209,5,FALSE)," "))</f>
        <v>#N/A</v>
      </c>
      <c r="F175" s="10"/>
      <c r="G175" s="8"/>
    </row>
    <row r="176" spans="1:7" ht="26.45" customHeight="1" thickBot="1" thickTop="1">
      <c r="A176" s="81">
        <v>151</v>
      </c>
      <c r="B176" s="82" t="str">
        <f>_xlfn.IFERROR(VLOOKUP($A176,'Supplier Tab'!$A$10:$T$209,3,FALSE)," ")</f>
        <v xml:space="preserve"> </v>
      </c>
      <c r="C176" s="83" t="str">
        <f>_xlfn.IFERROR(VLOOKUP($B176,'Supplier Tab'!$C$10:$T$209,10,FALSE)," ")</f>
        <v xml:space="preserve"> </v>
      </c>
      <c r="D176" s="84" t="str">
        <f>_xlfn.IFERROR(VLOOKUP($B176,'Supplier Tab'!$C$10:$T$209,9,FALSE)," ")</f>
        <v xml:space="preserve"> </v>
      </c>
      <c r="E176" s="85" t="e">
        <f>_XLFN.IFS('Supplier Tab'!$F$5="yes",_xlfn.IFERROR(VLOOKUP($B176,'Supplier Tab'!$C$10:$T$209,4,FALSE)," "),'Supplier Tab'!$F$5="No",_xlfn.IFERROR(VLOOKUP($B176,'Supplier Tab'!$C$10:$T$209,5,FALSE)," "))</f>
        <v>#N/A</v>
      </c>
      <c r="F176" s="10"/>
      <c r="G176" s="8"/>
    </row>
    <row r="177" spans="1:7" ht="26.45" customHeight="1" thickBot="1" thickTop="1">
      <c r="A177" s="81">
        <v>152</v>
      </c>
      <c r="B177" s="82" t="str">
        <f>_xlfn.IFERROR(VLOOKUP($A177,'Supplier Tab'!$A$10:$T$209,3,FALSE)," ")</f>
        <v xml:space="preserve"> </v>
      </c>
      <c r="C177" s="83" t="str">
        <f>_xlfn.IFERROR(VLOOKUP($B177,'Supplier Tab'!$C$10:$T$209,10,FALSE)," ")</f>
        <v xml:space="preserve"> </v>
      </c>
      <c r="D177" s="84" t="str">
        <f>_xlfn.IFERROR(VLOOKUP($B177,'Supplier Tab'!$C$10:$T$209,9,FALSE)," ")</f>
        <v xml:space="preserve"> </v>
      </c>
      <c r="E177" s="85" t="e">
        <f>_XLFN.IFS('Supplier Tab'!$F$5="yes",_xlfn.IFERROR(VLOOKUP($B177,'Supplier Tab'!$C$10:$T$209,4,FALSE)," "),'Supplier Tab'!$F$5="No",_xlfn.IFERROR(VLOOKUP($B177,'Supplier Tab'!$C$10:$T$209,5,FALSE)," "))</f>
        <v>#N/A</v>
      </c>
      <c r="F177" s="10"/>
      <c r="G177" s="8"/>
    </row>
    <row r="178" spans="1:7" ht="26.45" customHeight="1" thickBot="1" thickTop="1">
      <c r="A178" s="81">
        <v>153</v>
      </c>
      <c r="B178" s="82" t="str">
        <f>_xlfn.IFERROR(VLOOKUP($A178,'Supplier Tab'!$A$10:$T$209,3,FALSE)," ")</f>
        <v xml:space="preserve"> </v>
      </c>
      <c r="C178" s="83" t="str">
        <f>_xlfn.IFERROR(VLOOKUP($B178,'Supplier Tab'!$C$10:$T$209,10,FALSE)," ")</f>
        <v xml:space="preserve"> </v>
      </c>
      <c r="D178" s="84" t="str">
        <f>_xlfn.IFERROR(VLOOKUP($B178,'Supplier Tab'!$C$10:$T$209,9,FALSE)," ")</f>
        <v xml:space="preserve"> </v>
      </c>
      <c r="E178" s="85" t="e">
        <f>_XLFN.IFS('Supplier Tab'!$F$5="yes",_xlfn.IFERROR(VLOOKUP($B178,'Supplier Tab'!$C$10:$T$209,4,FALSE)," "),'Supplier Tab'!$F$5="No",_xlfn.IFERROR(VLOOKUP($B178,'Supplier Tab'!$C$10:$T$209,5,FALSE)," "))</f>
        <v>#N/A</v>
      </c>
      <c r="F178" s="10"/>
      <c r="G178" s="8"/>
    </row>
    <row r="179" spans="1:7" ht="26.45" customHeight="1" thickBot="1" thickTop="1">
      <c r="A179" s="81">
        <v>154</v>
      </c>
      <c r="B179" s="82" t="str">
        <f>_xlfn.IFERROR(VLOOKUP($A179,'Supplier Tab'!$A$10:$T$209,3,FALSE)," ")</f>
        <v xml:space="preserve"> </v>
      </c>
      <c r="C179" s="83" t="str">
        <f>_xlfn.IFERROR(VLOOKUP($B179,'Supplier Tab'!$C$10:$T$209,10,FALSE)," ")</f>
        <v xml:space="preserve"> </v>
      </c>
      <c r="D179" s="84" t="str">
        <f>_xlfn.IFERROR(VLOOKUP($B179,'Supplier Tab'!$C$10:$T$209,9,FALSE)," ")</f>
        <v xml:space="preserve"> </v>
      </c>
      <c r="E179" s="85" t="e">
        <f>_XLFN.IFS('Supplier Tab'!$F$5="yes",_xlfn.IFERROR(VLOOKUP($B179,'Supplier Tab'!$C$10:$T$209,4,FALSE)," "),'Supplier Tab'!$F$5="No",_xlfn.IFERROR(VLOOKUP($B179,'Supplier Tab'!$C$10:$T$209,5,FALSE)," "))</f>
        <v>#N/A</v>
      </c>
      <c r="F179" s="10"/>
      <c r="G179" s="8"/>
    </row>
    <row r="180" spans="1:7" ht="26.45" customHeight="1" thickBot="1" thickTop="1">
      <c r="A180" s="81">
        <v>155</v>
      </c>
      <c r="B180" s="82" t="str">
        <f>_xlfn.IFERROR(VLOOKUP($A180,'Supplier Tab'!$A$10:$T$209,3,FALSE)," ")</f>
        <v xml:space="preserve"> </v>
      </c>
      <c r="C180" s="83" t="str">
        <f>_xlfn.IFERROR(VLOOKUP($B180,'Supplier Tab'!$C$10:$T$209,10,FALSE)," ")</f>
        <v xml:space="preserve"> </v>
      </c>
      <c r="D180" s="84" t="str">
        <f>_xlfn.IFERROR(VLOOKUP($B180,'Supplier Tab'!$C$10:$T$209,9,FALSE)," ")</f>
        <v xml:space="preserve"> </v>
      </c>
      <c r="E180" s="85" t="e">
        <f>_XLFN.IFS('Supplier Tab'!$F$5="yes",_xlfn.IFERROR(VLOOKUP($B180,'Supplier Tab'!$C$10:$T$209,4,FALSE)," "),'Supplier Tab'!$F$5="No",_xlfn.IFERROR(VLOOKUP($B180,'Supplier Tab'!$C$10:$T$209,5,FALSE)," "))</f>
        <v>#N/A</v>
      </c>
      <c r="F180" s="10"/>
      <c r="G180" s="8"/>
    </row>
    <row r="181" spans="1:7" ht="26.45" customHeight="1" thickBot="1" thickTop="1">
      <c r="A181" s="81">
        <v>156</v>
      </c>
      <c r="B181" s="82" t="str">
        <f>_xlfn.IFERROR(VLOOKUP($A181,'Supplier Tab'!$A$10:$T$209,3,FALSE)," ")</f>
        <v xml:space="preserve"> </v>
      </c>
      <c r="C181" s="83" t="str">
        <f>_xlfn.IFERROR(VLOOKUP($B181,'Supplier Tab'!$C$10:$T$209,10,FALSE)," ")</f>
        <v xml:space="preserve"> </v>
      </c>
      <c r="D181" s="84" t="str">
        <f>_xlfn.IFERROR(VLOOKUP($B181,'Supplier Tab'!$C$10:$T$209,9,FALSE)," ")</f>
        <v xml:space="preserve"> </v>
      </c>
      <c r="E181" s="85" t="e">
        <f>_XLFN.IFS('Supplier Tab'!$F$5="yes",_xlfn.IFERROR(VLOOKUP($B181,'Supplier Tab'!$C$10:$T$209,4,FALSE)," "),'Supplier Tab'!$F$5="No",_xlfn.IFERROR(VLOOKUP($B181,'Supplier Tab'!$C$10:$T$209,5,FALSE)," "))</f>
        <v>#N/A</v>
      </c>
      <c r="F181" s="10"/>
      <c r="G181" s="8"/>
    </row>
    <row r="182" spans="1:7" ht="26.45" customHeight="1" thickBot="1" thickTop="1">
      <c r="A182" s="81">
        <v>157</v>
      </c>
      <c r="B182" s="82" t="str">
        <f>_xlfn.IFERROR(VLOOKUP($A182,'Supplier Tab'!$A$10:$T$209,3,FALSE)," ")</f>
        <v xml:space="preserve"> </v>
      </c>
      <c r="C182" s="83" t="str">
        <f>_xlfn.IFERROR(VLOOKUP($B182,'Supplier Tab'!$C$10:$T$209,10,FALSE)," ")</f>
        <v xml:space="preserve"> </v>
      </c>
      <c r="D182" s="84" t="str">
        <f>_xlfn.IFERROR(VLOOKUP($B182,'Supplier Tab'!$C$10:$T$209,9,FALSE)," ")</f>
        <v xml:space="preserve"> </v>
      </c>
      <c r="E182" s="85" t="e">
        <f>_XLFN.IFS('Supplier Tab'!$F$5="yes",_xlfn.IFERROR(VLOOKUP($B182,'Supplier Tab'!$C$10:$T$209,4,FALSE)," "),'Supplier Tab'!$F$5="No",_xlfn.IFERROR(VLOOKUP($B182,'Supplier Tab'!$C$10:$T$209,5,FALSE)," "))</f>
        <v>#N/A</v>
      </c>
      <c r="F182" s="10"/>
      <c r="G182" s="8"/>
    </row>
    <row r="183" spans="1:7" ht="26.45" customHeight="1" thickBot="1" thickTop="1">
      <c r="A183" s="81">
        <v>158</v>
      </c>
      <c r="B183" s="82" t="str">
        <f>_xlfn.IFERROR(VLOOKUP($A183,'Supplier Tab'!$A$10:$T$209,3,FALSE)," ")</f>
        <v xml:space="preserve"> </v>
      </c>
      <c r="C183" s="83" t="str">
        <f>_xlfn.IFERROR(VLOOKUP($B183,'Supplier Tab'!$C$10:$T$209,10,FALSE)," ")</f>
        <v xml:space="preserve"> </v>
      </c>
      <c r="D183" s="84" t="str">
        <f>_xlfn.IFERROR(VLOOKUP($B183,'Supplier Tab'!$C$10:$T$209,9,FALSE)," ")</f>
        <v xml:space="preserve"> </v>
      </c>
      <c r="E183" s="85" t="e">
        <f>_XLFN.IFS('Supplier Tab'!$F$5="yes",_xlfn.IFERROR(VLOOKUP($B183,'Supplier Tab'!$C$10:$T$209,4,FALSE)," "),'Supplier Tab'!$F$5="No",_xlfn.IFERROR(VLOOKUP($B183,'Supplier Tab'!$C$10:$T$209,5,FALSE)," "))</f>
        <v>#N/A</v>
      </c>
      <c r="F183" s="10"/>
      <c r="G183" s="8"/>
    </row>
    <row r="184" spans="1:7" ht="26.45" customHeight="1" thickBot="1" thickTop="1">
      <c r="A184" s="81">
        <v>159</v>
      </c>
      <c r="B184" s="82" t="str">
        <f>_xlfn.IFERROR(VLOOKUP($A184,'Supplier Tab'!$A$10:$T$209,3,FALSE)," ")</f>
        <v xml:space="preserve"> </v>
      </c>
      <c r="C184" s="83" t="str">
        <f>_xlfn.IFERROR(VLOOKUP($B184,'Supplier Tab'!$C$10:$T$209,10,FALSE)," ")</f>
        <v xml:space="preserve"> </v>
      </c>
      <c r="D184" s="84" t="str">
        <f>_xlfn.IFERROR(VLOOKUP($B184,'Supplier Tab'!$C$10:$T$209,9,FALSE)," ")</f>
        <v xml:space="preserve"> </v>
      </c>
      <c r="E184" s="85" t="e">
        <f>_XLFN.IFS('Supplier Tab'!$F$5="yes",_xlfn.IFERROR(VLOOKUP($B184,'Supplier Tab'!$C$10:$T$209,4,FALSE)," "),'Supplier Tab'!$F$5="No",_xlfn.IFERROR(VLOOKUP($B184,'Supplier Tab'!$C$10:$T$209,5,FALSE)," "))</f>
        <v>#N/A</v>
      </c>
      <c r="F184" s="10"/>
      <c r="G184" s="8"/>
    </row>
    <row r="185" spans="1:7" ht="26.45" customHeight="1" thickBot="1" thickTop="1">
      <c r="A185" s="81">
        <v>160</v>
      </c>
      <c r="B185" s="82" t="str">
        <f>_xlfn.IFERROR(VLOOKUP($A185,'Supplier Tab'!$A$10:$T$209,3,FALSE)," ")</f>
        <v xml:space="preserve"> </v>
      </c>
      <c r="C185" s="83" t="str">
        <f>_xlfn.IFERROR(VLOOKUP($B185,'Supplier Tab'!$C$10:$T$209,10,FALSE)," ")</f>
        <v xml:space="preserve"> </v>
      </c>
      <c r="D185" s="84" t="str">
        <f>_xlfn.IFERROR(VLOOKUP($B185,'Supplier Tab'!$C$10:$T$209,9,FALSE)," ")</f>
        <v xml:space="preserve"> </v>
      </c>
      <c r="E185" s="85" t="e">
        <f>_XLFN.IFS('Supplier Tab'!$F$5="yes",_xlfn.IFERROR(VLOOKUP($B185,'Supplier Tab'!$C$10:$T$209,4,FALSE)," "),'Supplier Tab'!$F$5="No",_xlfn.IFERROR(VLOOKUP($B185,'Supplier Tab'!$C$10:$T$209,5,FALSE)," "))</f>
        <v>#N/A</v>
      </c>
      <c r="F185" s="10"/>
      <c r="G185" s="8"/>
    </row>
    <row r="186" spans="1:7" ht="26.45" customHeight="1" thickBot="1" thickTop="1">
      <c r="A186" s="81">
        <v>161</v>
      </c>
      <c r="B186" s="82" t="str">
        <f>_xlfn.IFERROR(VLOOKUP($A186,'Supplier Tab'!$A$10:$T$209,3,FALSE)," ")</f>
        <v xml:space="preserve"> </v>
      </c>
      <c r="C186" s="83" t="str">
        <f>_xlfn.IFERROR(VLOOKUP($B186,'Supplier Tab'!$C$10:$T$209,10,FALSE)," ")</f>
        <v xml:space="preserve"> </v>
      </c>
      <c r="D186" s="84" t="str">
        <f>_xlfn.IFERROR(VLOOKUP($B186,'Supplier Tab'!$C$10:$T$209,9,FALSE)," ")</f>
        <v xml:space="preserve"> </v>
      </c>
      <c r="E186" s="85" t="e">
        <f>_XLFN.IFS('Supplier Tab'!$F$5="yes",_xlfn.IFERROR(VLOOKUP($B186,'Supplier Tab'!$C$10:$T$209,4,FALSE)," "),'Supplier Tab'!$F$5="No",_xlfn.IFERROR(VLOOKUP($B186,'Supplier Tab'!$C$10:$T$209,5,FALSE)," "))</f>
        <v>#N/A</v>
      </c>
      <c r="F186" s="10"/>
      <c r="G186" s="8"/>
    </row>
    <row r="187" spans="1:7" ht="26.45" customHeight="1" thickBot="1" thickTop="1">
      <c r="A187" s="81">
        <v>162</v>
      </c>
      <c r="B187" s="82" t="str">
        <f>_xlfn.IFERROR(VLOOKUP($A187,'Supplier Tab'!$A$10:$T$209,3,FALSE)," ")</f>
        <v xml:space="preserve"> </v>
      </c>
      <c r="C187" s="83" t="str">
        <f>_xlfn.IFERROR(VLOOKUP($B187,'Supplier Tab'!$C$10:$T$209,10,FALSE)," ")</f>
        <v xml:space="preserve"> </v>
      </c>
      <c r="D187" s="84" t="str">
        <f>_xlfn.IFERROR(VLOOKUP($B187,'Supplier Tab'!$C$10:$T$209,9,FALSE)," ")</f>
        <v xml:space="preserve"> </v>
      </c>
      <c r="E187" s="85" t="e">
        <f>_XLFN.IFS('Supplier Tab'!$F$5="yes",_xlfn.IFERROR(VLOOKUP($B187,'Supplier Tab'!$C$10:$T$209,4,FALSE)," "),'Supplier Tab'!$F$5="No",_xlfn.IFERROR(VLOOKUP($B187,'Supplier Tab'!$C$10:$T$209,5,FALSE)," "))</f>
        <v>#N/A</v>
      </c>
      <c r="F187" s="10"/>
      <c r="G187" s="8"/>
    </row>
    <row r="188" spans="1:7" ht="26.45" customHeight="1" thickBot="1" thickTop="1">
      <c r="A188" s="81">
        <v>163</v>
      </c>
      <c r="B188" s="82" t="str">
        <f>_xlfn.IFERROR(VLOOKUP($A188,'Supplier Tab'!$A$10:$T$209,3,FALSE)," ")</f>
        <v xml:space="preserve"> </v>
      </c>
      <c r="C188" s="83" t="str">
        <f>_xlfn.IFERROR(VLOOKUP($B188,'Supplier Tab'!$C$10:$T$209,10,FALSE)," ")</f>
        <v xml:space="preserve"> </v>
      </c>
      <c r="D188" s="84" t="str">
        <f>_xlfn.IFERROR(VLOOKUP($B188,'Supplier Tab'!$C$10:$T$209,9,FALSE)," ")</f>
        <v xml:space="preserve"> </v>
      </c>
      <c r="E188" s="85" t="e">
        <f>_XLFN.IFS('Supplier Tab'!$F$5="yes",_xlfn.IFERROR(VLOOKUP($B188,'Supplier Tab'!$C$10:$T$209,4,FALSE)," "),'Supplier Tab'!$F$5="No",_xlfn.IFERROR(VLOOKUP($B188,'Supplier Tab'!$C$10:$T$209,5,FALSE)," "))</f>
        <v>#N/A</v>
      </c>
      <c r="F188" s="10"/>
      <c r="G188" s="8"/>
    </row>
    <row r="189" spans="1:7" ht="26.45" customHeight="1" thickBot="1" thickTop="1">
      <c r="A189" s="81">
        <v>164</v>
      </c>
      <c r="B189" s="82" t="str">
        <f>_xlfn.IFERROR(VLOOKUP($A189,'Supplier Tab'!$A$10:$T$209,3,FALSE)," ")</f>
        <v xml:space="preserve"> </v>
      </c>
      <c r="C189" s="83" t="str">
        <f>_xlfn.IFERROR(VLOOKUP($B189,'Supplier Tab'!$C$10:$T$209,10,FALSE)," ")</f>
        <v xml:space="preserve"> </v>
      </c>
      <c r="D189" s="84" t="str">
        <f>_xlfn.IFERROR(VLOOKUP($B189,'Supplier Tab'!$C$10:$T$209,9,FALSE)," ")</f>
        <v xml:space="preserve"> </v>
      </c>
      <c r="E189" s="85" t="e">
        <f>_XLFN.IFS('Supplier Tab'!$F$5="yes",_xlfn.IFERROR(VLOOKUP($B189,'Supplier Tab'!$C$10:$T$209,4,FALSE)," "),'Supplier Tab'!$F$5="No",_xlfn.IFERROR(VLOOKUP($B189,'Supplier Tab'!$C$10:$T$209,5,FALSE)," "))</f>
        <v>#N/A</v>
      </c>
      <c r="F189" s="10"/>
      <c r="G189" s="8"/>
    </row>
    <row r="190" spans="1:7" ht="26.45" customHeight="1" thickBot="1" thickTop="1">
      <c r="A190" s="81">
        <v>165</v>
      </c>
      <c r="B190" s="82" t="str">
        <f>_xlfn.IFERROR(VLOOKUP($A190,'Supplier Tab'!$A$10:$T$209,3,FALSE)," ")</f>
        <v xml:space="preserve"> </v>
      </c>
      <c r="C190" s="83" t="str">
        <f>_xlfn.IFERROR(VLOOKUP($B190,'Supplier Tab'!$C$10:$T$209,10,FALSE)," ")</f>
        <v xml:space="preserve"> </v>
      </c>
      <c r="D190" s="84" t="str">
        <f>_xlfn.IFERROR(VLOOKUP($B190,'Supplier Tab'!$C$10:$T$209,9,FALSE)," ")</f>
        <v xml:space="preserve"> </v>
      </c>
      <c r="E190" s="85" t="e">
        <f>_XLFN.IFS('Supplier Tab'!$F$5="yes",_xlfn.IFERROR(VLOOKUP($B190,'Supplier Tab'!$C$10:$T$209,4,FALSE)," "),'Supplier Tab'!$F$5="No",_xlfn.IFERROR(VLOOKUP($B190,'Supplier Tab'!$C$10:$T$209,5,FALSE)," "))</f>
        <v>#N/A</v>
      </c>
      <c r="F190" s="10"/>
      <c r="G190" s="8"/>
    </row>
    <row r="191" spans="1:7" ht="26.45" customHeight="1" thickBot="1" thickTop="1">
      <c r="A191" s="81">
        <v>166</v>
      </c>
      <c r="B191" s="82" t="str">
        <f>_xlfn.IFERROR(VLOOKUP($A191,'Supplier Tab'!$A$10:$T$209,3,FALSE)," ")</f>
        <v xml:space="preserve"> </v>
      </c>
      <c r="C191" s="83" t="str">
        <f>_xlfn.IFERROR(VLOOKUP($B191,'Supplier Tab'!$C$10:$T$209,10,FALSE)," ")</f>
        <v xml:space="preserve"> </v>
      </c>
      <c r="D191" s="84" t="str">
        <f>_xlfn.IFERROR(VLOOKUP($B191,'Supplier Tab'!$C$10:$T$209,9,FALSE)," ")</f>
        <v xml:space="preserve"> </v>
      </c>
      <c r="E191" s="85" t="e">
        <f>_XLFN.IFS('Supplier Tab'!$F$5="yes",_xlfn.IFERROR(VLOOKUP($B191,'Supplier Tab'!$C$10:$T$209,4,FALSE)," "),'Supplier Tab'!$F$5="No",_xlfn.IFERROR(VLOOKUP($B191,'Supplier Tab'!$C$10:$T$209,5,FALSE)," "))</f>
        <v>#N/A</v>
      </c>
      <c r="F191" s="10"/>
      <c r="G191" s="8"/>
    </row>
    <row r="192" spans="1:7" ht="26.45" customHeight="1" thickBot="1" thickTop="1">
      <c r="A192" s="81">
        <v>167</v>
      </c>
      <c r="B192" s="82" t="str">
        <f>_xlfn.IFERROR(VLOOKUP($A192,'Supplier Tab'!$A$10:$T$209,3,FALSE)," ")</f>
        <v xml:space="preserve"> </v>
      </c>
      <c r="C192" s="83" t="str">
        <f>_xlfn.IFERROR(VLOOKUP($B192,'Supplier Tab'!$C$10:$T$209,10,FALSE)," ")</f>
        <v xml:space="preserve"> </v>
      </c>
      <c r="D192" s="84" t="str">
        <f>_xlfn.IFERROR(VLOOKUP($B192,'Supplier Tab'!$C$10:$T$209,9,FALSE)," ")</f>
        <v xml:space="preserve"> </v>
      </c>
      <c r="E192" s="85" t="e">
        <f>_XLFN.IFS('Supplier Tab'!$F$5="yes",_xlfn.IFERROR(VLOOKUP($B192,'Supplier Tab'!$C$10:$T$209,4,FALSE)," "),'Supplier Tab'!$F$5="No",_xlfn.IFERROR(VLOOKUP($B192,'Supplier Tab'!$C$10:$T$209,5,FALSE)," "))</f>
        <v>#N/A</v>
      </c>
      <c r="F192" s="10"/>
      <c r="G192" s="8"/>
    </row>
    <row r="193" spans="1:7" ht="26.45" customHeight="1" thickBot="1" thickTop="1">
      <c r="A193" s="81">
        <v>168</v>
      </c>
      <c r="B193" s="82" t="str">
        <f>_xlfn.IFERROR(VLOOKUP($A193,'Supplier Tab'!$A$10:$T$209,3,FALSE)," ")</f>
        <v xml:space="preserve"> </v>
      </c>
      <c r="C193" s="83" t="str">
        <f>_xlfn.IFERROR(VLOOKUP($B193,'Supplier Tab'!$C$10:$T$209,10,FALSE)," ")</f>
        <v xml:space="preserve"> </v>
      </c>
      <c r="D193" s="84" t="str">
        <f>_xlfn.IFERROR(VLOOKUP($B193,'Supplier Tab'!$C$10:$T$209,9,FALSE)," ")</f>
        <v xml:space="preserve"> </v>
      </c>
      <c r="E193" s="85" t="e">
        <f>_XLFN.IFS('Supplier Tab'!$F$5="yes",_xlfn.IFERROR(VLOOKUP($B193,'Supplier Tab'!$C$10:$T$209,4,FALSE)," "),'Supplier Tab'!$F$5="No",_xlfn.IFERROR(VLOOKUP($B193,'Supplier Tab'!$C$10:$T$209,5,FALSE)," "))</f>
        <v>#N/A</v>
      </c>
      <c r="F193" s="10"/>
      <c r="G193" s="8"/>
    </row>
    <row r="194" spans="1:7" ht="26.45" customHeight="1" thickBot="1" thickTop="1">
      <c r="A194" s="81">
        <v>169</v>
      </c>
      <c r="B194" s="82" t="str">
        <f>_xlfn.IFERROR(VLOOKUP($A194,'Supplier Tab'!$A$10:$T$209,3,FALSE)," ")</f>
        <v xml:space="preserve"> </v>
      </c>
      <c r="C194" s="83" t="str">
        <f>_xlfn.IFERROR(VLOOKUP($B194,'Supplier Tab'!$C$10:$T$209,10,FALSE)," ")</f>
        <v xml:space="preserve"> </v>
      </c>
      <c r="D194" s="84" t="str">
        <f>_xlfn.IFERROR(VLOOKUP($B194,'Supplier Tab'!$C$10:$T$209,9,FALSE)," ")</f>
        <v xml:space="preserve"> </v>
      </c>
      <c r="E194" s="85" t="e">
        <f>_XLFN.IFS('Supplier Tab'!$F$5="yes",_xlfn.IFERROR(VLOOKUP($B194,'Supplier Tab'!$C$10:$T$209,4,FALSE)," "),'Supplier Tab'!$F$5="No",_xlfn.IFERROR(VLOOKUP($B194,'Supplier Tab'!$C$10:$T$209,5,FALSE)," "))</f>
        <v>#N/A</v>
      </c>
      <c r="F194" s="10"/>
      <c r="G194" s="8"/>
    </row>
    <row r="195" spans="1:7" ht="26.45" customHeight="1" thickBot="1" thickTop="1">
      <c r="A195" s="81">
        <v>170</v>
      </c>
      <c r="B195" s="82" t="str">
        <f>_xlfn.IFERROR(VLOOKUP($A195,'Supplier Tab'!$A$10:$T$209,3,FALSE)," ")</f>
        <v xml:space="preserve"> </v>
      </c>
      <c r="C195" s="83" t="str">
        <f>_xlfn.IFERROR(VLOOKUP($B195,'Supplier Tab'!$C$10:$T$209,10,FALSE)," ")</f>
        <v xml:space="preserve"> </v>
      </c>
      <c r="D195" s="84" t="str">
        <f>_xlfn.IFERROR(VLOOKUP($B195,'Supplier Tab'!$C$10:$T$209,9,FALSE)," ")</f>
        <v xml:space="preserve"> </v>
      </c>
      <c r="E195" s="85" t="e">
        <f>_XLFN.IFS('Supplier Tab'!$F$5="yes",_xlfn.IFERROR(VLOOKUP($B195,'Supplier Tab'!$C$10:$T$209,4,FALSE)," "),'Supplier Tab'!$F$5="No",_xlfn.IFERROR(VLOOKUP($B195,'Supplier Tab'!$C$10:$T$209,5,FALSE)," "))</f>
        <v>#N/A</v>
      </c>
      <c r="F195" s="10"/>
      <c r="G195" s="8"/>
    </row>
    <row r="196" spans="1:7" ht="26.45" customHeight="1" thickBot="1" thickTop="1">
      <c r="A196" s="81">
        <v>171</v>
      </c>
      <c r="B196" s="82" t="str">
        <f>_xlfn.IFERROR(VLOOKUP($A196,'Supplier Tab'!$A$10:$T$209,3,FALSE)," ")</f>
        <v xml:space="preserve"> </v>
      </c>
      <c r="C196" s="83" t="str">
        <f>_xlfn.IFERROR(VLOOKUP($B196,'Supplier Tab'!$C$10:$T$209,10,FALSE)," ")</f>
        <v xml:space="preserve"> </v>
      </c>
      <c r="D196" s="84" t="str">
        <f>_xlfn.IFERROR(VLOOKUP($B196,'Supplier Tab'!$C$10:$T$209,9,FALSE)," ")</f>
        <v xml:space="preserve"> </v>
      </c>
      <c r="E196" s="85" t="e">
        <f>_XLFN.IFS('Supplier Tab'!$F$5="yes",_xlfn.IFERROR(VLOOKUP($B196,'Supplier Tab'!$C$10:$T$209,4,FALSE)," "),'Supplier Tab'!$F$5="No",_xlfn.IFERROR(VLOOKUP($B196,'Supplier Tab'!$C$10:$T$209,5,FALSE)," "))</f>
        <v>#N/A</v>
      </c>
      <c r="F196" s="10"/>
      <c r="G196" s="8"/>
    </row>
    <row r="197" spans="1:7" ht="26.45" customHeight="1" thickBot="1" thickTop="1">
      <c r="A197" s="81">
        <v>172</v>
      </c>
      <c r="B197" s="82" t="str">
        <f>_xlfn.IFERROR(VLOOKUP($A197,'Supplier Tab'!$A$10:$T$209,3,FALSE)," ")</f>
        <v xml:space="preserve"> </v>
      </c>
      <c r="C197" s="83" t="str">
        <f>_xlfn.IFERROR(VLOOKUP($B197,'Supplier Tab'!$C$10:$T$209,10,FALSE)," ")</f>
        <v xml:space="preserve"> </v>
      </c>
      <c r="D197" s="84" t="str">
        <f>_xlfn.IFERROR(VLOOKUP($B197,'Supplier Tab'!$C$10:$T$209,9,FALSE)," ")</f>
        <v xml:space="preserve"> </v>
      </c>
      <c r="E197" s="85" t="e">
        <f>_XLFN.IFS('Supplier Tab'!$F$5="yes",_xlfn.IFERROR(VLOOKUP($B197,'Supplier Tab'!$C$10:$T$209,4,FALSE)," "),'Supplier Tab'!$F$5="No",_xlfn.IFERROR(VLOOKUP($B197,'Supplier Tab'!$C$10:$T$209,5,FALSE)," "))</f>
        <v>#N/A</v>
      </c>
      <c r="F197" s="10"/>
      <c r="G197" s="8"/>
    </row>
    <row r="198" spans="1:7" ht="26.45" customHeight="1" thickBot="1" thickTop="1">
      <c r="A198" s="81">
        <v>173</v>
      </c>
      <c r="B198" s="82" t="str">
        <f>_xlfn.IFERROR(VLOOKUP($A198,'Supplier Tab'!$A$10:$T$209,3,FALSE)," ")</f>
        <v xml:space="preserve"> </v>
      </c>
      <c r="C198" s="83" t="str">
        <f>_xlfn.IFERROR(VLOOKUP($B198,'Supplier Tab'!$C$10:$T$209,10,FALSE)," ")</f>
        <v xml:space="preserve"> </v>
      </c>
      <c r="D198" s="84" t="str">
        <f>_xlfn.IFERROR(VLOOKUP($B198,'Supplier Tab'!$C$10:$T$209,9,FALSE)," ")</f>
        <v xml:space="preserve"> </v>
      </c>
      <c r="E198" s="85" t="e">
        <f>_XLFN.IFS('Supplier Tab'!$F$5="yes",_xlfn.IFERROR(VLOOKUP($B198,'Supplier Tab'!$C$10:$T$209,4,FALSE)," "),'Supplier Tab'!$F$5="No",_xlfn.IFERROR(VLOOKUP($B198,'Supplier Tab'!$C$10:$T$209,5,FALSE)," "))</f>
        <v>#N/A</v>
      </c>
      <c r="F198" s="10"/>
      <c r="G198" s="8"/>
    </row>
    <row r="199" spans="1:7" ht="26.45" customHeight="1" thickBot="1" thickTop="1">
      <c r="A199" s="81">
        <v>174</v>
      </c>
      <c r="B199" s="82" t="str">
        <f>_xlfn.IFERROR(VLOOKUP($A199,'Supplier Tab'!$A$10:$T$209,3,FALSE)," ")</f>
        <v xml:space="preserve"> </v>
      </c>
      <c r="C199" s="83" t="str">
        <f>_xlfn.IFERROR(VLOOKUP($B199,'Supplier Tab'!$C$10:$T$209,10,FALSE)," ")</f>
        <v xml:space="preserve"> </v>
      </c>
      <c r="D199" s="84" t="str">
        <f>_xlfn.IFERROR(VLOOKUP($B199,'Supplier Tab'!$C$10:$T$209,9,FALSE)," ")</f>
        <v xml:space="preserve"> </v>
      </c>
      <c r="E199" s="85" t="e">
        <f>_XLFN.IFS('Supplier Tab'!$F$5="yes",_xlfn.IFERROR(VLOOKUP($B199,'Supplier Tab'!$C$10:$T$209,4,FALSE)," "),'Supplier Tab'!$F$5="No",_xlfn.IFERROR(VLOOKUP($B199,'Supplier Tab'!$C$10:$T$209,5,FALSE)," "))</f>
        <v>#N/A</v>
      </c>
      <c r="F199" s="10"/>
      <c r="G199" s="8"/>
    </row>
    <row r="200" spans="1:7" ht="26.45" customHeight="1" thickBot="1" thickTop="1">
      <c r="A200" s="81">
        <v>175</v>
      </c>
      <c r="B200" s="82" t="str">
        <f>_xlfn.IFERROR(VLOOKUP($A200,'Supplier Tab'!$A$10:$T$209,3,FALSE)," ")</f>
        <v xml:space="preserve"> </v>
      </c>
      <c r="C200" s="83" t="str">
        <f>_xlfn.IFERROR(VLOOKUP($B200,'Supplier Tab'!$C$10:$T$209,10,FALSE)," ")</f>
        <v xml:space="preserve"> </v>
      </c>
      <c r="D200" s="84" t="str">
        <f>_xlfn.IFERROR(VLOOKUP($B200,'Supplier Tab'!$C$10:$T$209,9,FALSE)," ")</f>
        <v xml:space="preserve"> </v>
      </c>
      <c r="E200" s="85" t="e">
        <f>_XLFN.IFS('Supplier Tab'!$F$5="yes",_xlfn.IFERROR(VLOOKUP($B200,'Supplier Tab'!$C$10:$T$209,4,FALSE)," "),'Supplier Tab'!$F$5="No",_xlfn.IFERROR(VLOOKUP($B200,'Supplier Tab'!$C$10:$T$209,5,FALSE)," "))</f>
        <v>#N/A</v>
      </c>
      <c r="F200" s="10"/>
      <c r="G200" s="8"/>
    </row>
    <row r="201" spans="1:7" ht="26.45" customHeight="1" thickBot="1" thickTop="1">
      <c r="A201" s="81">
        <v>176</v>
      </c>
      <c r="B201" s="82" t="str">
        <f>_xlfn.IFERROR(VLOOKUP($A201,'Supplier Tab'!$A$10:$T$209,3,FALSE)," ")</f>
        <v xml:space="preserve"> </v>
      </c>
      <c r="C201" s="83" t="str">
        <f>_xlfn.IFERROR(VLOOKUP($B201,'Supplier Tab'!$C$10:$T$209,10,FALSE)," ")</f>
        <v xml:space="preserve"> </v>
      </c>
      <c r="D201" s="84" t="str">
        <f>_xlfn.IFERROR(VLOOKUP($B201,'Supplier Tab'!$C$10:$T$209,9,FALSE)," ")</f>
        <v xml:space="preserve"> </v>
      </c>
      <c r="E201" s="85" t="e">
        <f>_XLFN.IFS('Supplier Tab'!$F$5="yes",_xlfn.IFERROR(VLOOKUP($B201,'Supplier Tab'!$C$10:$T$209,4,FALSE)," "),'Supplier Tab'!$F$5="No",_xlfn.IFERROR(VLOOKUP($B201,'Supplier Tab'!$C$10:$T$209,5,FALSE)," "))</f>
        <v>#N/A</v>
      </c>
      <c r="F201" s="10"/>
      <c r="G201" s="8"/>
    </row>
    <row r="202" spans="1:7" ht="26.45" customHeight="1" thickBot="1" thickTop="1">
      <c r="A202" s="81">
        <v>177</v>
      </c>
      <c r="B202" s="82" t="str">
        <f>_xlfn.IFERROR(VLOOKUP($A202,'Supplier Tab'!$A$10:$T$209,3,FALSE)," ")</f>
        <v xml:space="preserve"> </v>
      </c>
      <c r="C202" s="83" t="str">
        <f>_xlfn.IFERROR(VLOOKUP($B202,'Supplier Tab'!$C$10:$T$209,10,FALSE)," ")</f>
        <v xml:space="preserve"> </v>
      </c>
      <c r="D202" s="84" t="str">
        <f>_xlfn.IFERROR(VLOOKUP($B202,'Supplier Tab'!$C$10:$T$209,9,FALSE)," ")</f>
        <v xml:space="preserve"> </v>
      </c>
      <c r="E202" s="85" t="e">
        <f>_XLFN.IFS('Supplier Tab'!$F$5="yes",_xlfn.IFERROR(VLOOKUP($B202,'Supplier Tab'!$C$10:$T$209,4,FALSE)," "),'Supplier Tab'!$F$5="No",_xlfn.IFERROR(VLOOKUP($B202,'Supplier Tab'!$C$10:$T$209,5,FALSE)," "))</f>
        <v>#N/A</v>
      </c>
      <c r="F202" s="10"/>
      <c r="G202" s="8"/>
    </row>
    <row r="203" spans="1:7" ht="26.45" customHeight="1" thickBot="1" thickTop="1">
      <c r="A203" s="81">
        <v>178</v>
      </c>
      <c r="B203" s="82" t="str">
        <f>_xlfn.IFERROR(VLOOKUP($A203,'Supplier Tab'!$A$10:$T$209,3,FALSE)," ")</f>
        <v xml:space="preserve"> </v>
      </c>
      <c r="C203" s="83" t="str">
        <f>_xlfn.IFERROR(VLOOKUP($B203,'Supplier Tab'!$C$10:$T$209,10,FALSE)," ")</f>
        <v xml:space="preserve"> </v>
      </c>
      <c r="D203" s="84" t="str">
        <f>_xlfn.IFERROR(VLOOKUP($B203,'Supplier Tab'!$C$10:$T$209,9,FALSE)," ")</f>
        <v xml:space="preserve"> </v>
      </c>
      <c r="E203" s="85" t="e">
        <f>_XLFN.IFS('Supplier Tab'!$F$5="yes",_xlfn.IFERROR(VLOOKUP($B203,'Supplier Tab'!$C$10:$T$209,4,FALSE)," "),'Supplier Tab'!$F$5="No",_xlfn.IFERROR(VLOOKUP($B203,'Supplier Tab'!$C$10:$T$209,5,FALSE)," "))</f>
        <v>#N/A</v>
      </c>
      <c r="F203" s="10"/>
      <c r="G203" s="8"/>
    </row>
    <row r="204" spans="1:7" ht="26.45" customHeight="1" thickBot="1" thickTop="1">
      <c r="A204" s="81">
        <v>179</v>
      </c>
      <c r="B204" s="82" t="str">
        <f>_xlfn.IFERROR(VLOOKUP($A204,'Supplier Tab'!$A$10:$T$209,3,FALSE)," ")</f>
        <v xml:space="preserve"> </v>
      </c>
      <c r="C204" s="83" t="str">
        <f>_xlfn.IFERROR(VLOOKUP($B204,'Supplier Tab'!$C$10:$T$209,10,FALSE)," ")</f>
        <v xml:space="preserve"> </v>
      </c>
      <c r="D204" s="84" t="str">
        <f>_xlfn.IFERROR(VLOOKUP($B204,'Supplier Tab'!$C$10:$T$209,9,FALSE)," ")</f>
        <v xml:space="preserve"> </v>
      </c>
      <c r="E204" s="85" t="e">
        <f>_XLFN.IFS('Supplier Tab'!$F$5="yes",_xlfn.IFERROR(VLOOKUP($B204,'Supplier Tab'!$C$10:$T$209,4,FALSE)," "),'Supplier Tab'!$F$5="No",_xlfn.IFERROR(VLOOKUP($B204,'Supplier Tab'!$C$10:$T$209,5,FALSE)," "))</f>
        <v>#N/A</v>
      </c>
      <c r="F204" s="10"/>
      <c r="G204" s="8"/>
    </row>
    <row r="205" spans="1:7" ht="26.45" customHeight="1" thickBot="1" thickTop="1">
      <c r="A205" s="81">
        <v>180</v>
      </c>
      <c r="B205" s="82" t="str">
        <f>_xlfn.IFERROR(VLOOKUP($A205,'Supplier Tab'!$A$10:$T$209,3,FALSE)," ")</f>
        <v xml:space="preserve"> </v>
      </c>
      <c r="C205" s="83" t="str">
        <f>_xlfn.IFERROR(VLOOKUP($B205,'Supplier Tab'!$C$10:$T$209,10,FALSE)," ")</f>
        <v xml:space="preserve"> </v>
      </c>
      <c r="D205" s="84" t="str">
        <f>_xlfn.IFERROR(VLOOKUP($B205,'Supplier Tab'!$C$10:$T$209,9,FALSE)," ")</f>
        <v xml:space="preserve"> </v>
      </c>
      <c r="E205" s="85" t="e">
        <f>_XLFN.IFS('Supplier Tab'!$F$5="yes",_xlfn.IFERROR(VLOOKUP($B205,'Supplier Tab'!$C$10:$T$209,4,FALSE)," "),'Supplier Tab'!$F$5="No",_xlfn.IFERROR(VLOOKUP($B205,'Supplier Tab'!$C$10:$T$209,5,FALSE)," "))</f>
        <v>#N/A</v>
      </c>
      <c r="F205" s="10"/>
      <c r="G205" s="8"/>
    </row>
    <row r="206" spans="1:7" ht="26.45" customHeight="1" thickBot="1" thickTop="1">
      <c r="A206" s="81">
        <v>181</v>
      </c>
      <c r="B206" s="82" t="str">
        <f>_xlfn.IFERROR(VLOOKUP($A206,'Supplier Tab'!$A$10:$T$209,3,FALSE)," ")</f>
        <v xml:space="preserve"> </v>
      </c>
      <c r="C206" s="83" t="str">
        <f>_xlfn.IFERROR(VLOOKUP($B206,'Supplier Tab'!$C$10:$T$209,10,FALSE)," ")</f>
        <v xml:space="preserve"> </v>
      </c>
      <c r="D206" s="84" t="str">
        <f>_xlfn.IFERROR(VLOOKUP($B206,'Supplier Tab'!$C$10:$T$209,9,FALSE)," ")</f>
        <v xml:space="preserve"> </v>
      </c>
      <c r="E206" s="85" t="e">
        <f>_XLFN.IFS('Supplier Tab'!$F$5="yes",_xlfn.IFERROR(VLOOKUP($B206,'Supplier Tab'!$C$10:$T$209,4,FALSE)," "),'Supplier Tab'!$F$5="No",_xlfn.IFERROR(VLOOKUP($B206,'Supplier Tab'!$C$10:$T$209,5,FALSE)," "))</f>
        <v>#N/A</v>
      </c>
      <c r="F206" s="10"/>
      <c r="G206" s="8"/>
    </row>
    <row r="207" spans="1:7" ht="26.45" customHeight="1" thickBot="1" thickTop="1">
      <c r="A207" s="81">
        <v>182</v>
      </c>
      <c r="B207" s="82" t="str">
        <f>_xlfn.IFERROR(VLOOKUP($A207,'Supplier Tab'!$A$10:$T$209,3,FALSE)," ")</f>
        <v xml:space="preserve"> </v>
      </c>
      <c r="C207" s="83" t="str">
        <f>_xlfn.IFERROR(VLOOKUP($B207,'Supplier Tab'!$C$10:$T$209,10,FALSE)," ")</f>
        <v xml:space="preserve"> </v>
      </c>
      <c r="D207" s="84" t="str">
        <f>_xlfn.IFERROR(VLOOKUP($B207,'Supplier Tab'!$C$10:$T$209,9,FALSE)," ")</f>
        <v xml:space="preserve"> </v>
      </c>
      <c r="E207" s="85" t="e">
        <f>_XLFN.IFS('Supplier Tab'!$F$5="yes",_xlfn.IFERROR(VLOOKUP($B207,'Supplier Tab'!$C$10:$T$209,4,FALSE)," "),'Supplier Tab'!$F$5="No",_xlfn.IFERROR(VLOOKUP($B207,'Supplier Tab'!$C$10:$T$209,5,FALSE)," "))</f>
        <v>#N/A</v>
      </c>
      <c r="F207" s="10"/>
      <c r="G207" s="8"/>
    </row>
    <row r="208" spans="1:7" ht="26.45" customHeight="1" thickBot="1" thickTop="1">
      <c r="A208" s="81">
        <v>183</v>
      </c>
      <c r="B208" s="82" t="str">
        <f>_xlfn.IFERROR(VLOOKUP($A208,'Supplier Tab'!$A$10:$T$209,3,FALSE)," ")</f>
        <v xml:space="preserve"> </v>
      </c>
      <c r="C208" s="83" t="str">
        <f>_xlfn.IFERROR(VLOOKUP($B208,'Supplier Tab'!$C$10:$T$209,10,FALSE)," ")</f>
        <v xml:space="preserve"> </v>
      </c>
      <c r="D208" s="84" t="str">
        <f>_xlfn.IFERROR(VLOOKUP($B208,'Supplier Tab'!$C$10:$T$209,9,FALSE)," ")</f>
        <v xml:space="preserve"> </v>
      </c>
      <c r="E208" s="85" t="e">
        <f>_XLFN.IFS('Supplier Tab'!$F$5="yes",_xlfn.IFERROR(VLOOKUP($B208,'Supplier Tab'!$C$10:$T$209,4,FALSE)," "),'Supplier Tab'!$F$5="No",_xlfn.IFERROR(VLOOKUP($B208,'Supplier Tab'!$C$10:$T$209,5,FALSE)," "))</f>
        <v>#N/A</v>
      </c>
      <c r="F208" s="10"/>
      <c r="G208" s="8"/>
    </row>
    <row r="209" spans="1:7" ht="26.45" customHeight="1" thickBot="1" thickTop="1">
      <c r="A209" s="81">
        <v>184</v>
      </c>
      <c r="B209" s="82" t="str">
        <f>_xlfn.IFERROR(VLOOKUP($A209,'Supplier Tab'!$A$10:$T$209,3,FALSE)," ")</f>
        <v xml:space="preserve"> </v>
      </c>
      <c r="C209" s="83" t="str">
        <f>_xlfn.IFERROR(VLOOKUP($B209,'Supplier Tab'!$C$10:$T$209,10,FALSE)," ")</f>
        <v xml:space="preserve"> </v>
      </c>
      <c r="D209" s="84" t="str">
        <f>_xlfn.IFERROR(VLOOKUP($B209,'Supplier Tab'!$C$10:$T$209,9,FALSE)," ")</f>
        <v xml:space="preserve"> </v>
      </c>
      <c r="E209" s="85" t="e">
        <f>_XLFN.IFS('Supplier Tab'!$F$5="yes",_xlfn.IFERROR(VLOOKUP($B209,'Supplier Tab'!$C$10:$T$209,4,FALSE)," "),'Supplier Tab'!$F$5="No",_xlfn.IFERROR(VLOOKUP($B209,'Supplier Tab'!$C$10:$T$209,5,FALSE)," "))</f>
        <v>#N/A</v>
      </c>
      <c r="F209" s="10"/>
      <c r="G209" s="8"/>
    </row>
    <row r="210" spans="1:7" ht="26.45" customHeight="1" thickBot="1" thickTop="1">
      <c r="A210" s="81">
        <v>185</v>
      </c>
      <c r="B210" s="82" t="str">
        <f>_xlfn.IFERROR(VLOOKUP($A210,'Supplier Tab'!$A$10:$T$209,3,FALSE)," ")</f>
        <v xml:space="preserve"> </v>
      </c>
      <c r="C210" s="83" t="str">
        <f>_xlfn.IFERROR(VLOOKUP($B210,'Supplier Tab'!$C$10:$T$209,10,FALSE)," ")</f>
        <v xml:space="preserve"> </v>
      </c>
      <c r="D210" s="84" t="str">
        <f>_xlfn.IFERROR(VLOOKUP($B210,'Supplier Tab'!$C$10:$T$209,9,FALSE)," ")</f>
        <v xml:space="preserve"> </v>
      </c>
      <c r="E210" s="85" t="e">
        <f>_XLFN.IFS('Supplier Tab'!$F$5="yes",_xlfn.IFERROR(VLOOKUP($B210,'Supplier Tab'!$C$10:$T$209,4,FALSE)," "),'Supplier Tab'!$F$5="No",_xlfn.IFERROR(VLOOKUP($B210,'Supplier Tab'!$C$10:$T$209,5,FALSE)," "))</f>
        <v>#N/A</v>
      </c>
      <c r="F210" s="10"/>
      <c r="G210" s="8"/>
    </row>
    <row r="211" spans="1:7" ht="26.45" customHeight="1" thickBot="1" thickTop="1">
      <c r="A211" s="81">
        <v>186</v>
      </c>
      <c r="B211" s="82" t="str">
        <f>_xlfn.IFERROR(VLOOKUP($A211,'Supplier Tab'!$A$10:$T$209,3,FALSE)," ")</f>
        <v xml:space="preserve"> </v>
      </c>
      <c r="C211" s="83" t="str">
        <f>_xlfn.IFERROR(VLOOKUP($B211,'Supplier Tab'!$C$10:$T$209,10,FALSE)," ")</f>
        <v xml:space="preserve"> </v>
      </c>
      <c r="D211" s="84" t="str">
        <f>_xlfn.IFERROR(VLOOKUP($B211,'Supplier Tab'!$C$10:$T$209,9,FALSE)," ")</f>
        <v xml:space="preserve"> </v>
      </c>
      <c r="E211" s="85" t="e">
        <f>_XLFN.IFS('Supplier Tab'!$F$5="yes",_xlfn.IFERROR(VLOOKUP($B211,'Supplier Tab'!$C$10:$T$209,4,FALSE)," "),'Supplier Tab'!$F$5="No",_xlfn.IFERROR(VLOOKUP($B211,'Supplier Tab'!$C$10:$T$209,5,FALSE)," "))</f>
        <v>#N/A</v>
      </c>
      <c r="F211" s="10"/>
      <c r="G211" s="8"/>
    </row>
    <row r="212" spans="1:7" ht="26.45" customHeight="1" thickBot="1" thickTop="1">
      <c r="A212" s="81">
        <v>187</v>
      </c>
      <c r="B212" s="82" t="str">
        <f>_xlfn.IFERROR(VLOOKUP($A212,'Supplier Tab'!$A$10:$T$209,3,FALSE)," ")</f>
        <v xml:space="preserve"> </v>
      </c>
      <c r="C212" s="83" t="str">
        <f>_xlfn.IFERROR(VLOOKUP($B212,'Supplier Tab'!$C$10:$T$209,10,FALSE)," ")</f>
        <v xml:space="preserve"> </v>
      </c>
      <c r="D212" s="84" t="str">
        <f>_xlfn.IFERROR(VLOOKUP($B212,'Supplier Tab'!$C$10:$T$209,9,FALSE)," ")</f>
        <v xml:space="preserve"> </v>
      </c>
      <c r="E212" s="85" t="e">
        <f>_XLFN.IFS('Supplier Tab'!$F$5="yes",_xlfn.IFERROR(VLOOKUP($B212,'Supplier Tab'!$C$10:$T$209,4,FALSE)," "),'Supplier Tab'!$F$5="No",_xlfn.IFERROR(VLOOKUP($B212,'Supplier Tab'!$C$10:$T$209,5,FALSE)," "))</f>
        <v>#N/A</v>
      </c>
      <c r="F212" s="10"/>
      <c r="G212" s="8"/>
    </row>
    <row r="213" spans="1:7" ht="26.45" customHeight="1" thickBot="1" thickTop="1">
      <c r="A213" s="81">
        <v>188</v>
      </c>
      <c r="B213" s="82" t="str">
        <f>_xlfn.IFERROR(VLOOKUP($A213,'Supplier Tab'!$A$10:$T$209,3,FALSE)," ")</f>
        <v xml:space="preserve"> </v>
      </c>
      <c r="C213" s="83" t="str">
        <f>_xlfn.IFERROR(VLOOKUP($B213,'Supplier Tab'!$C$10:$T$209,10,FALSE)," ")</f>
        <v xml:space="preserve"> </v>
      </c>
      <c r="D213" s="84" t="str">
        <f>_xlfn.IFERROR(VLOOKUP($B213,'Supplier Tab'!$C$10:$T$209,9,FALSE)," ")</f>
        <v xml:space="preserve"> </v>
      </c>
      <c r="E213" s="85" t="e">
        <f>_XLFN.IFS('Supplier Tab'!$F$5="yes",_xlfn.IFERROR(VLOOKUP($B213,'Supplier Tab'!$C$10:$T$209,4,FALSE)," "),'Supplier Tab'!$F$5="No",_xlfn.IFERROR(VLOOKUP($B213,'Supplier Tab'!$C$10:$T$209,5,FALSE)," "))</f>
        <v>#N/A</v>
      </c>
      <c r="F213" s="10"/>
      <c r="G213" s="8"/>
    </row>
    <row r="214" spans="1:7" ht="26.45" customHeight="1" thickBot="1" thickTop="1">
      <c r="A214" s="81">
        <v>189</v>
      </c>
      <c r="B214" s="82" t="str">
        <f>_xlfn.IFERROR(VLOOKUP($A214,'Supplier Tab'!$A$10:$T$209,3,FALSE)," ")</f>
        <v xml:space="preserve"> </v>
      </c>
      <c r="C214" s="83" t="str">
        <f>_xlfn.IFERROR(VLOOKUP($B214,'Supplier Tab'!$C$10:$T$209,10,FALSE)," ")</f>
        <v xml:space="preserve"> </v>
      </c>
      <c r="D214" s="84" t="str">
        <f>_xlfn.IFERROR(VLOOKUP($B214,'Supplier Tab'!$C$10:$T$209,9,FALSE)," ")</f>
        <v xml:space="preserve"> </v>
      </c>
      <c r="E214" s="85" t="e">
        <f>_XLFN.IFS('Supplier Tab'!$F$5="yes",_xlfn.IFERROR(VLOOKUP($B214,'Supplier Tab'!$C$10:$T$209,4,FALSE)," "),'Supplier Tab'!$F$5="No",_xlfn.IFERROR(VLOOKUP($B214,'Supplier Tab'!$C$10:$T$209,5,FALSE)," "))</f>
        <v>#N/A</v>
      </c>
      <c r="F214" s="10"/>
      <c r="G214" s="8"/>
    </row>
    <row r="215" spans="1:7" ht="26.45" customHeight="1" thickBot="1" thickTop="1">
      <c r="A215" s="81">
        <v>190</v>
      </c>
      <c r="B215" s="82" t="str">
        <f>_xlfn.IFERROR(VLOOKUP($A215,'Supplier Tab'!$A$10:$T$209,3,FALSE)," ")</f>
        <v xml:space="preserve"> </v>
      </c>
      <c r="C215" s="83" t="str">
        <f>_xlfn.IFERROR(VLOOKUP($B215,'Supplier Tab'!$C$10:$T$209,10,FALSE)," ")</f>
        <v xml:space="preserve"> </v>
      </c>
      <c r="D215" s="84" t="str">
        <f>_xlfn.IFERROR(VLOOKUP($B215,'Supplier Tab'!$C$10:$T$209,9,FALSE)," ")</f>
        <v xml:space="preserve"> </v>
      </c>
      <c r="E215" s="85" t="e">
        <f>_XLFN.IFS('Supplier Tab'!$F$5="yes",_xlfn.IFERROR(VLOOKUP($B215,'Supplier Tab'!$C$10:$T$209,4,FALSE)," "),'Supplier Tab'!$F$5="No",_xlfn.IFERROR(VLOOKUP($B215,'Supplier Tab'!$C$10:$T$209,5,FALSE)," "))</f>
        <v>#N/A</v>
      </c>
      <c r="F215" s="10"/>
      <c r="G215" s="8"/>
    </row>
    <row r="216" spans="1:7" ht="26.45" customHeight="1" thickBot="1" thickTop="1">
      <c r="A216" s="81">
        <v>191</v>
      </c>
      <c r="B216" s="82" t="str">
        <f>_xlfn.IFERROR(VLOOKUP($A216,'Supplier Tab'!$A$10:$T$209,3,FALSE)," ")</f>
        <v xml:space="preserve"> </v>
      </c>
      <c r="C216" s="83" t="str">
        <f>_xlfn.IFERROR(VLOOKUP($B216,'Supplier Tab'!$C$10:$T$209,10,FALSE)," ")</f>
        <v xml:space="preserve"> </v>
      </c>
      <c r="D216" s="84" t="str">
        <f>_xlfn.IFERROR(VLOOKUP($B216,'Supplier Tab'!$C$10:$T$209,9,FALSE)," ")</f>
        <v xml:space="preserve"> </v>
      </c>
      <c r="E216" s="85" t="e">
        <f>_XLFN.IFS('Supplier Tab'!$F$5="yes",_xlfn.IFERROR(VLOOKUP($B216,'Supplier Tab'!$C$10:$T$209,4,FALSE)," "),'Supplier Tab'!$F$5="No",_xlfn.IFERROR(VLOOKUP($B216,'Supplier Tab'!$C$10:$T$209,5,FALSE)," "))</f>
        <v>#N/A</v>
      </c>
      <c r="F216" s="10"/>
      <c r="G216" s="8"/>
    </row>
    <row r="217" spans="1:7" ht="26.45" customHeight="1" thickBot="1" thickTop="1">
      <c r="A217" s="81">
        <v>192</v>
      </c>
      <c r="B217" s="82" t="str">
        <f>_xlfn.IFERROR(VLOOKUP($A217,'Supplier Tab'!$A$10:$T$209,3,FALSE)," ")</f>
        <v xml:space="preserve"> </v>
      </c>
      <c r="C217" s="83" t="str">
        <f>_xlfn.IFERROR(VLOOKUP($B217,'Supplier Tab'!$C$10:$T$209,10,FALSE)," ")</f>
        <v xml:space="preserve"> </v>
      </c>
      <c r="D217" s="84" t="str">
        <f>_xlfn.IFERROR(VLOOKUP($B217,'Supplier Tab'!$C$10:$T$209,9,FALSE)," ")</f>
        <v xml:space="preserve"> </v>
      </c>
      <c r="E217" s="85" t="e">
        <f>_XLFN.IFS('Supplier Tab'!$F$5="yes",_xlfn.IFERROR(VLOOKUP($B217,'Supplier Tab'!$C$10:$T$209,4,FALSE)," "),'Supplier Tab'!$F$5="No",_xlfn.IFERROR(VLOOKUP($B217,'Supplier Tab'!$C$10:$T$209,5,FALSE)," "))</f>
        <v>#N/A</v>
      </c>
      <c r="F217" s="10"/>
      <c r="G217" s="8"/>
    </row>
    <row r="218" spans="1:7" ht="26.45" customHeight="1" thickBot="1" thickTop="1">
      <c r="A218" s="81">
        <v>193</v>
      </c>
      <c r="B218" s="82" t="str">
        <f>_xlfn.IFERROR(VLOOKUP($A218,'Supplier Tab'!$A$10:$T$209,3,FALSE)," ")</f>
        <v xml:space="preserve"> </v>
      </c>
      <c r="C218" s="83" t="str">
        <f>_xlfn.IFERROR(VLOOKUP($B218,'Supplier Tab'!$C$10:$T$209,10,FALSE)," ")</f>
        <v xml:space="preserve"> </v>
      </c>
      <c r="D218" s="84" t="str">
        <f>_xlfn.IFERROR(VLOOKUP($B218,'Supplier Tab'!$C$10:$T$209,9,FALSE)," ")</f>
        <v xml:space="preserve"> </v>
      </c>
      <c r="E218" s="85" t="e">
        <f>_XLFN.IFS('Supplier Tab'!$F$5="yes",_xlfn.IFERROR(VLOOKUP($B218,'Supplier Tab'!$C$10:$T$209,4,FALSE)," "),'Supplier Tab'!$F$5="No",_xlfn.IFERROR(VLOOKUP($B218,'Supplier Tab'!$C$10:$T$209,5,FALSE)," "))</f>
        <v>#N/A</v>
      </c>
      <c r="F218" s="10"/>
      <c r="G218" s="8"/>
    </row>
    <row r="219" spans="1:7" ht="26.45" customHeight="1" thickBot="1" thickTop="1">
      <c r="A219" s="81">
        <v>194</v>
      </c>
      <c r="B219" s="82" t="str">
        <f>_xlfn.IFERROR(VLOOKUP($A219,'Supplier Tab'!$A$10:$T$209,3,FALSE)," ")</f>
        <v xml:space="preserve"> </v>
      </c>
      <c r="C219" s="83" t="str">
        <f>_xlfn.IFERROR(VLOOKUP($B219,'Supplier Tab'!$C$10:$T$209,10,FALSE)," ")</f>
        <v xml:space="preserve"> </v>
      </c>
      <c r="D219" s="84" t="str">
        <f>_xlfn.IFERROR(VLOOKUP($B219,'Supplier Tab'!$C$10:$T$209,9,FALSE)," ")</f>
        <v xml:space="preserve"> </v>
      </c>
      <c r="E219" s="85" t="e">
        <f>_XLFN.IFS('Supplier Tab'!$F$5="yes",_xlfn.IFERROR(VLOOKUP($B219,'Supplier Tab'!$C$10:$T$209,4,FALSE)," "),'Supplier Tab'!$F$5="No",_xlfn.IFERROR(VLOOKUP($B219,'Supplier Tab'!$C$10:$T$209,5,FALSE)," "))</f>
        <v>#N/A</v>
      </c>
      <c r="F219" s="10"/>
      <c r="G219" s="8"/>
    </row>
    <row r="220" spans="1:7" ht="26.45" customHeight="1" thickBot="1" thickTop="1">
      <c r="A220" s="81">
        <v>195</v>
      </c>
      <c r="B220" s="82" t="str">
        <f>_xlfn.IFERROR(VLOOKUP($A220,'Supplier Tab'!$A$10:$T$209,3,FALSE)," ")</f>
        <v xml:space="preserve"> </v>
      </c>
      <c r="C220" s="83" t="str">
        <f>_xlfn.IFERROR(VLOOKUP($B220,'Supplier Tab'!$C$10:$T$209,10,FALSE)," ")</f>
        <v xml:space="preserve"> </v>
      </c>
      <c r="D220" s="84" t="str">
        <f>_xlfn.IFERROR(VLOOKUP($B220,'Supplier Tab'!$C$10:$T$209,9,FALSE)," ")</f>
        <v xml:space="preserve"> </v>
      </c>
      <c r="E220" s="85" t="e">
        <f>_XLFN.IFS('Supplier Tab'!$F$5="yes",_xlfn.IFERROR(VLOOKUP($B220,'Supplier Tab'!$C$10:$T$209,4,FALSE)," "),'Supplier Tab'!$F$5="No",_xlfn.IFERROR(VLOOKUP($B220,'Supplier Tab'!$C$10:$T$209,5,FALSE)," "))</f>
        <v>#N/A</v>
      </c>
      <c r="F220" s="10"/>
      <c r="G220" s="8"/>
    </row>
    <row r="221" spans="1:7" ht="26.45" customHeight="1" thickBot="1" thickTop="1">
      <c r="A221" s="81">
        <v>196</v>
      </c>
      <c r="B221" s="82" t="str">
        <f>_xlfn.IFERROR(VLOOKUP($A221,'Supplier Tab'!$A$10:$T$209,3,FALSE)," ")</f>
        <v xml:space="preserve"> </v>
      </c>
      <c r="C221" s="83" t="str">
        <f>_xlfn.IFERROR(VLOOKUP($B221,'Supplier Tab'!$C$10:$T$209,10,FALSE)," ")</f>
        <v xml:space="preserve"> </v>
      </c>
      <c r="D221" s="84" t="str">
        <f>_xlfn.IFERROR(VLOOKUP($B221,'Supplier Tab'!$C$10:$T$209,9,FALSE)," ")</f>
        <v xml:space="preserve"> </v>
      </c>
      <c r="E221" s="85" t="e">
        <f>_XLFN.IFS('Supplier Tab'!$F$5="yes",_xlfn.IFERROR(VLOOKUP($B221,'Supplier Tab'!$C$10:$T$209,4,FALSE)," "),'Supplier Tab'!$F$5="No",_xlfn.IFERROR(VLOOKUP($B221,'Supplier Tab'!$C$10:$T$209,5,FALSE)," "))</f>
        <v>#N/A</v>
      </c>
      <c r="F221" s="10"/>
      <c r="G221" s="8"/>
    </row>
    <row r="222" spans="1:7" ht="26.45" customHeight="1" thickBot="1" thickTop="1">
      <c r="A222" s="81">
        <v>197</v>
      </c>
      <c r="B222" s="82" t="str">
        <f>_xlfn.IFERROR(VLOOKUP($A222,'Supplier Tab'!$A$10:$T$209,3,FALSE)," ")</f>
        <v xml:space="preserve"> </v>
      </c>
      <c r="C222" s="83" t="str">
        <f>_xlfn.IFERROR(VLOOKUP($B222,'Supplier Tab'!$C$10:$T$209,10,FALSE)," ")</f>
        <v xml:space="preserve"> </v>
      </c>
      <c r="D222" s="84" t="str">
        <f>_xlfn.IFERROR(VLOOKUP($B222,'Supplier Tab'!$C$10:$T$209,9,FALSE)," ")</f>
        <v xml:space="preserve"> </v>
      </c>
      <c r="E222" s="85" t="e">
        <f>_XLFN.IFS('Supplier Tab'!$F$5="yes",_xlfn.IFERROR(VLOOKUP($B222,'Supplier Tab'!$C$10:$T$209,4,FALSE)," "),'Supplier Tab'!$F$5="No",_xlfn.IFERROR(VLOOKUP($B222,'Supplier Tab'!$C$10:$T$209,5,FALSE)," "))</f>
        <v>#N/A</v>
      </c>
      <c r="F222" s="10"/>
      <c r="G222" s="8"/>
    </row>
    <row r="223" spans="1:7" ht="26.45" customHeight="1" thickBot="1" thickTop="1">
      <c r="A223" s="81">
        <v>198</v>
      </c>
      <c r="B223" s="82" t="str">
        <f>_xlfn.IFERROR(VLOOKUP($A223,'Supplier Tab'!$A$10:$T$209,3,FALSE)," ")</f>
        <v xml:space="preserve"> </v>
      </c>
      <c r="C223" s="83" t="str">
        <f>_xlfn.IFERROR(VLOOKUP($B223,'Supplier Tab'!$C$10:$T$209,10,FALSE)," ")</f>
        <v xml:space="preserve"> </v>
      </c>
      <c r="D223" s="84" t="str">
        <f>_xlfn.IFERROR(VLOOKUP($B223,'Supplier Tab'!$C$10:$T$209,9,FALSE)," ")</f>
        <v xml:space="preserve"> </v>
      </c>
      <c r="E223" s="85" t="e">
        <f>_XLFN.IFS('Supplier Tab'!$F$5="yes",_xlfn.IFERROR(VLOOKUP($B223,'Supplier Tab'!$C$10:$T$209,4,FALSE)," "),'Supplier Tab'!$F$5="No",_xlfn.IFERROR(VLOOKUP($B223,'Supplier Tab'!$C$10:$T$209,5,FALSE)," "))</f>
        <v>#N/A</v>
      </c>
      <c r="F223" s="10"/>
      <c r="G223" s="8"/>
    </row>
    <row r="224" spans="1:7" ht="26.45" customHeight="1" thickBot="1" thickTop="1">
      <c r="A224" s="81">
        <v>199</v>
      </c>
      <c r="B224" s="82" t="str">
        <f>_xlfn.IFERROR(VLOOKUP($A224,'Supplier Tab'!$A$10:$T$209,3,FALSE)," ")</f>
        <v xml:space="preserve"> </v>
      </c>
      <c r="C224" s="83" t="str">
        <f>_xlfn.IFERROR(VLOOKUP($B224,'Supplier Tab'!$C$10:$T$209,10,FALSE)," ")</f>
        <v xml:space="preserve"> </v>
      </c>
      <c r="D224" s="84" t="str">
        <f>_xlfn.IFERROR(VLOOKUP($B224,'Supplier Tab'!$C$10:$T$209,9,FALSE)," ")</f>
        <v xml:space="preserve"> </v>
      </c>
      <c r="E224" s="85" t="e">
        <f>_XLFN.IFS('Supplier Tab'!$F$5="yes",_xlfn.IFERROR(VLOOKUP($B224,'Supplier Tab'!$C$10:$T$209,4,FALSE)," "),'Supplier Tab'!$F$5="No",_xlfn.IFERROR(VLOOKUP($B224,'Supplier Tab'!$C$10:$T$209,5,FALSE)," "))</f>
        <v>#N/A</v>
      </c>
      <c r="F224" s="10"/>
      <c r="G224" s="8"/>
    </row>
    <row r="225" spans="1:7" ht="26.45" customHeight="1" thickBot="1" thickTop="1">
      <c r="A225" s="81">
        <v>200</v>
      </c>
      <c r="B225" s="82" t="str">
        <f>_xlfn.IFERROR(VLOOKUP($A225,'Supplier Tab'!$A$10:$T$209,3,FALSE)," ")</f>
        <v xml:space="preserve"> </v>
      </c>
      <c r="C225" s="83" t="str">
        <f>_xlfn.IFERROR(VLOOKUP($B225,'Supplier Tab'!$C$10:$T$209,10,FALSE)," ")</f>
        <v xml:space="preserve"> </v>
      </c>
      <c r="D225" s="84" t="str">
        <f>_xlfn.IFERROR(VLOOKUP($B225,'Supplier Tab'!$C$10:$T$209,9,FALSE)," ")</f>
        <v xml:space="preserve"> </v>
      </c>
      <c r="E225" s="85" t="e">
        <f>_XLFN.IFS('Supplier Tab'!$F$5="yes",_xlfn.IFERROR(VLOOKUP($B225,'Supplier Tab'!$C$10:$T$209,4,FALSE)," "),'Supplier Tab'!$F$5="No",_xlfn.IFERROR(VLOOKUP($B225,'Supplier Tab'!$C$10:$T$209,5,FALSE)," "))</f>
        <v>#N/A</v>
      </c>
      <c r="F225" s="10"/>
      <c r="G225" s="8"/>
    </row>
    <row r="226" ht="13.5" thickTop="1"/>
    <row r="227" ht="12.75">
      <c r="H227" s="58"/>
    </row>
    <row r="255" ht="12.75">
      <c r="H255" s="58"/>
    </row>
  </sheetData>
  <sheetProtection algorithmName="SHA-512" hashValue="Kw6iAovXVWMw00FAIkEZ4JqXCe8Z5Sa7Qc9cMZxt/yL+R1j7r/LjcxXVMelj6tzLUG7K5NH2K97q2S6aHbhoJA==" saltValue="6ElXVSXJxhIpMLetjoTzHA==" spinCount="100000" sheet="1" objects="1" scenarios="1"/>
  <mergeCells count="8">
    <mergeCell ref="A15:A16"/>
    <mergeCell ref="B15:G16"/>
    <mergeCell ref="A17:G17"/>
    <mergeCell ref="B3:C3"/>
    <mergeCell ref="B5:C5"/>
    <mergeCell ref="B7:C7"/>
    <mergeCell ref="A11:A13"/>
    <mergeCell ref="B11:G13"/>
  </mergeCells>
  <printOptions/>
  <pageMargins left="0.45" right="0.45" top="0.75" bottom="0.75" header="0.3" footer="0.3"/>
  <pageSetup fitToHeight="0" fitToWidth="1" horizontalDpi="600" verticalDpi="600" orientation="portrait" scale="86" r:id="rId4"/>
  <drawing r:id="rId3"/>
  <legacy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dc70f87-843d-4725-ae8b-ffc289ddea50" xsi:nil="true"/>
    <lcf76f155ced4ddcb4097134ff3c332f xmlns="193263b6-ca71-4c26-ab19-799d1991c9ff">
      <Terms xmlns="http://schemas.microsoft.com/office/infopath/2007/PartnerControls"/>
    </lcf76f155ced4ddcb4097134ff3c332f>
    <Material xmlns="193263b6-ca71-4c26-ab19-799d1991c9f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6030A9C59F2004A9C3E882E221113CB" ma:contentTypeVersion="15" ma:contentTypeDescription="Create a new document." ma:contentTypeScope="" ma:versionID="814a0e8f9b30e76648e045afa1bd782e">
  <xsd:schema xmlns:xsd="http://www.w3.org/2001/XMLSchema" xmlns:xs="http://www.w3.org/2001/XMLSchema" xmlns:p="http://schemas.microsoft.com/office/2006/metadata/properties" xmlns:ns2="193263b6-ca71-4c26-ab19-799d1991c9ff" xmlns:ns3="1dc70f87-843d-4725-ae8b-ffc289ddea50" targetNamespace="http://schemas.microsoft.com/office/2006/metadata/properties" ma:root="true" ma:fieldsID="a53bd71347b9c79b725c25eaacf5b556" ns2:_="" ns3:_="">
    <xsd:import namespace="193263b6-ca71-4c26-ab19-799d1991c9ff"/>
    <xsd:import namespace="1dc70f87-843d-4725-ae8b-ffc289ddea5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lcf76f155ced4ddcb4097134ff3c332f" minOccurs="0"/>
                <xsd:element ref="ns3:TaxCatchAll" minOccurs="0"/>
                <xsd:element ref="ns2:Materia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3263b6-ca71-4c26-ab19-799d1991c9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23380fc7-fa52-4f73-84dd-cd41989e36df" ma:termSetId="09814cd3-568e-fe90-9814-8d621ff8fb84" ma:anchorId="fba54fb3-c3e1-fe81-a776-ca4b69148c4d" ma:open="true" ma:isKeyword="false">
      <xsd:complexType>
        <xsd:sequence>
          <xsd:element ref="pc:Terms" minOccurs="0" maxOccurs="1"/>
        </xsd:sequence>
      </xsd:complexType>
    </xsd:element>
    <xsd:element name="Material" ma:index="22" nillable="true" ma:displayName="Material" ma:format="Dropdown" ma:internalName="Material"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1dc70f87-843d-4725-ae8b-ffc289ddea5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a94164f4-e9bd-4b46-bfcc-29a324ee002f}" ma:internalName="TaxCatchAll" ma:showField="CatchAllData" ma:web="1dc70f87-843d-4725-ae8b-ffc289ddea5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03CC94D-BC31-4957-9DF8-5DFE6A425354}">
  <ds:schemaRefs>
    <ds:schemaRef ds:uri="1dc70f87-843d-4725-ae8b-ffc289ddea50"/>
    <ds:schemaRef ds:uri="http://schemas.microsoft.com/office/2006/metadata/properties"/>
    <ds:schemaRef ds:uri="http://purl.org/dc/elements/1.1/"/>
    <ds:schemaRef ds:uri="http://schemas.openxmlformats.org/package/2006/metadata/core-properties"/>
    <ds:schemaRef ds:uri="http://schemas.microsoft.com/office/2006/documentManagement/types"/>
    <ds:schemaRef ds:uri="http://schemas.microsoft.com/office/infopath/2007/PartnerControls"/>
    <ds:schemaRef ds:uri="http://purl.org/dc/dcmitype/"/>
    <ds:schemaRef ds:uri="193263b6-ca71-4c26-ab19-799d1991c9ff"/>
    <ds:schemaRef ds:uri="http://www.w3.org/XML/1998/namespace"/>
    <ds:schemaRef ds:uri="http://purl.org/dc/terms/"/>
  </ds:schemaRefs>
</ds:datastoreItem>
</file>

<file path=customXml/itemProps2.xml><?xml version="1.0" encoding="utf-8"?>
<ds:datastoreItem xmlns:ds="http://schemas.openxmlformats.org/officeDocument/2006/customXml" ds:itemID="{E8C95D0A-DFC1-4F51-8884-CE9D8CBED37D}">
  <ds:schemaRefs>
    <ds:schemaRef ds:uri="http://schemas.microsoft.com/sharepoint/v3/contenttype/forms"/>
  </ds:schemaRefs>
</ds:datastoreItem>
</file>

<file path=customXml/itemProps3.xml><?xml version="1.0" encoding="utf-8"?>
<ds:datastoreItem xmlns:ds="http://schemas.openxmlformats.org/officeDocument/2006/customXml" ds:itemID="{2ED0E64A-5BB1-4C1E-8CEE-908A45876C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3263b6-ca71-4c26-ab19-799d1991c9ff"/>
    <ds:schemaRef ds:uri="1dc70f87-843d-4725-ae8b-ffc289ddea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Pennsylvania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smcginniss</dc:creator>
  <cp:keywords/>
  <dc:description/>
  <cp:lastModifiedBy>Toth, Samantha</cp:lastModifiedBy>
  <dcterms:created xsi:type="dcterms:W3CDTF">2008-07-25T16:34:54Z</dcterms:created>
  <dcterms:modified xsi:type="dcterms:W3CDTF">2024-01-24T16:51:03Z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0x01010046030A9C59F2004A9C3E882E221113CB</vt:lpwstr>
  </property>
  <property fmtid="{D5CDD505-2E9C-101B-9397-08002B2CF9AE}" pid="3" name="MediaServiceImageTags">
    <vt:lpwstr/>
  </property>
</Properties>
</file>